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Guide" sheetId="1" state="visible" r:id="rId2"/>
    <sheet name="Journal" sheetId="2" state="visible" r:id="rId3"/>
    <sheet name="situation financière annuelle" sheetId="3" state="visible" r:id="rId4"/>
    <sheet name="Situation agrégée" sheetId="4" state="visible" r:id="rId5"/>
    <sheet name="Feuil1" sheetId="5" state="visible" r:id="rId6"/>
  </sheets>
  <definedNames>
    <definedName function="false" hidden="false" localSheetId="1" name="_xlnm.Print_Area" vbProcedure="false">Journal!$A$1:$T$504</definedName>
    <definedName function="false" hidden="false" localSheetId="1" name="_xlnm.Print_Titles" vbProcedure="false">Journal!$1:$6</definedName>
    <definedName function="false" hidden="false" localSheetId="3" name="_xlnm.Print_Area" vbProcedure="false">'Situation agrégée'!$A$1:$M$56</definedName>
    <definedName function="false" hidden="false" localSheetId="3" name="_xlnm.Print_Titles" vbProcedure="false">'Situation agrégée'!$A:$C,'Situation agrégée'!$4:$4</definedName>
    <definedName function="false" hidden="false" localSheetId="2" name="_xlnm.Print_Area" vbProcedure="false">'situation financière annuelle'!$A$1:$D$61</definedName>
    <definedName function="false" hidden="false" localSheetId="1" name="_xlnm._FilterDatabase" vbProcedure="false">Journal!$A$1:$A$504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<sst xmlns="http://schemas.openxmlformats.org/spreadsheetml/2006/main" count="366" uniqueCount="264">
  <si>
    <t xml:space="preserve">Société des membres de la Légion d'Honneur</t>
  </si>
  <si>
    <t xml:space="preserve">Guide pour les sections</t>
  </si>
  <si>
    <t xml:space="preserve">I.</t>
  </si>
  <si>
    <t xml:space="preserve">Principe de fonctionnement :</t>
  </si>
  <si>
    <t xml:space="preserve">B.1  Allocations semestrielles</t>
  </si>
  <si>
    <t xml:space="preserve">B.2  Allocations d'entraide</t>
  </si>
  <si>
    <t xml:space="preserve">B.3  Produits des manifestations</t>
  </si>
  <si>
    <t xml:space="preserve">B.4 Dons reçus directement</t>
  </si>
  <si>
    <t xml:space="preserve">B.4bis  Ristourne (50%) des dons reçus par le Siège</t>
  </si>
  <si>
    <t xml:space="preserve">B.5  Cotisations</t>
  </si>
  <si>
    <t xml:space="preserve">B.6  Subventions collectivités locales</t>
  </si>
  <si>
    <t xml:space="preserve">B.7  Abonnements Cohorte</t>
  </si>
  <si>
    <t xml:space="preserve">B.8 Divers : Vente cravates, foulards, épinglettes  ETC...</t>
  </si>
  <si>
    <t xml:space="preserve">B.9 Intérêts du compte Bred BP</t>
  </si>
  <si>
    <t xml:space="preserve">       C.72  Dons</t>
  </si>
  <si>
    <t xml:space="preserve">       C.73 Produits des manifestations</t>
  </si>
  <si>
    <t xml:space="preserve">II.</t>
  </si>
  <si>
    <t xml:space="preserve"> Saisie guidée, pas à pas:</t>
  </si>
  <si>
    <t xml:space="preserve">Onglet "Journal"</t>
  </si>
  <si>
    <t xml:space="preserve">Avant tout, inscrire le nom de la section dans l'onglet "Journal" dans la cellule D2 et l'année concernée en D3</t>
  </si>
  <si>
    <t xml:space="preserve">Saisir manuellement le solde comptable du début d'année (= solde comptable de la clôture de l'année précédente)</t>
  </si>
  <si>
    <t xml:space="preserve">1/</t>
  </si>
  <si>
    <t xml:space="preserve">A8 à A504</t>
  </si>
  <si>
    <t xml:space="preserve">Saisir la date, au format: jj/mm/aa (la date est celle à laquelle le chèque est émis ou le bordereau remis en banque)</t>
  </si>
  <si>
    <t xml:space="preserve">2/</t>
  </si>
  <si>
    <t xml:space="preserve">B8 à B504</t>
  </si>
  <si>
    <t xml:space="preserve">Saisir le libellé de l'opération à constater</t>
  </si>
  <si>
    <t xml:space="preserve">3/</t>
  </si>
  <si>
    <t xml:space="preserve">C8 à C504</t>
  </si>
  <si>
    <t xml:space="preserve">Sélectionner (et non saisir) à partir du menu déroulant de la cellule C (en cliquant sur le triangle gris)</t>
  </si>
  <si>
    <t xml:space="preserve">4/</t>
  </si>
  <si>
    <t xml:space="preserve">D8 à D504 ou E8 à E504</t>
  </si>
  <si>
    <t xml:space="preserve">Saisir le montant de la dépense dans la colonne E ou de la recette en D</t>
  </si>
  <si>
    <t xml:space="preserve">Cette opération est terminée, passez à la suivante en recommençant à l'étape 1/</t>
  </si>
  <si>
    <t xml:space="preserve">Onglet "situation financière"</t>
  </si>
  <si>
    <t xml:space="preserve">Recopier les soldes bancaire de la Bred et de caisse au 31/12/N</t>
  </si>
  <si>
    <t xml:space="preserve">Onglet "situation agrégée"</t>
  </si>
  <si>
    <t xml:space="preserve">Recopier les situations financières de vos comités en vous assurant que tous les éléments répondent au contrôle de cohérence</t>
  </si>
  <si>
    <t xml:space="preserve">NB: les dépenses ne doivent pas porter de signe négatif (sauf cas particuliers - voir avec le siège)</t>
  </si>
  <si>
    <t xml:space="preserve">III.</t>
  </si>
  <si>
    <t xml:space="preserve"> Règles de saisie:</t>
  </si>
  <si>
    <t xml:space="preserve">CATEGORIE</t>
  </si>
  <si>
    <t xml:space="preserve">DEFINITION</t>
  </si>
  <si>
    <t xml:space="preserve">       C.74  Abonnements Cohorte</t>
  </si>
  <si>
    <t xml:space="preserve">B)  RECETTES</t>
  </si>
  <si>
    <t xml:space="preserve">B.1  Allocations semestrielles et exceptionnelles recues du siège</t>
  </si>
  <si>
    <t xml:space="preserve">allocations semestrielles (mars et juillet) ou exceptionnelles reçues du siège</t>
  </si>
  <si>
    <t xml:space="preserve">B.2  Allocations de solidarité</t>
  </si>
  <si>
    <t xml:space="preserve">allocations versées par le biais de la section et qui ont été décidées lors de la commission d'entraide</t>
  </si>
  <si>
    <t xml:space="preserve">B.31 Produits des manifestations au profit des seuls sociétaires</t>
  </si>
  <si>
    <t xml:space="preserve">Faire autant que possible la distinction entre les sociétaires et les personnes extérieures à la smlh</t>
  </si>
  <si>
    <t xml:space="preserve">B.32 Produits des manifestations des personnes extérieures à la SMLH</t>
  </si>
  <si>
    <t xml:space="preserve">B.4 Dons reçus directement des tiers</t>
  </si>
  <si>
    <t xml:space="preserve">dons versés par des tiers et encaissés par erreur par la section </t>
  </si>
  <si>
    <t xml:space="preserve">B.41 Dons reçus du Siège </t>
  </si>
  <si>
    <t xml:space="preserve">dons ristournés par le siège à hauteur de 50% ou 93% sur demande expresse</t>
  </si>
  <si>
    <t xml:space="preserve">cotisations encaissées par erreur par la section</t>
  </si>
  <si>
    <t xml:space="preserve">B.6  Abonnement à la Cohorte</t>
  </si>
  <si>
    <t xml:space="preserve">Abonnement encaissés par erreur par la section</t>
  </si>
  <si>
    <t xml:space="preserve">B.7  Subventions reçues des collectivités locales</t>
  </si>
  <si>
    <t xml:space="preserve">subventions locales, régionales, départementales...encaissées par la section (ne doivent pas figurer les subventions reçues des entreprises privées)</t>
  </si>
  <si>
    <t xml:space="preserve">B.8 Contributions Volontaires</t>
  </si>
  <si>
    <t xml:space="preserve">sommes versées directement à la section par les sociétaires sans qu'il ne s'agisse de don ou cotisation</t>
  </si>
  <si>
    <t xml:space="preserve">B.9 Produits des assemblées ou réunions</t>
  </si>
  <si>
    <t xml:space="preserve">recettes encaissées lors des assemblées ou réunions organisées par la section</t>
  </si>
  <si>
    <t xml:space="preserve">B.10 Virements Internes (reçus pour/par comités ou autres sections)</t>
  </si>
  <si>
    <t xml:space="preserve">remboursement par le comité des frais avancés par la section ou constatation des subventions reçues par la section pour les comités ou d'autres sections</t>
  </si>
  <si>
    <t xml:space="preserve">B.11 Ventes diverses</t>
  </si>
  <si>
    <t xml:space="preserve">recettes des ventes diverses, bimbeloterie etc…</t>
  </si>
  <si>
    <t xml:space="preserve">B.12 Produits de l'Honneur en Action</t>
  </si>
  <si>
    <t xml:space="preserve">recettes reçues dans le cadre de l'Honneur en Action</t>
  </si>
  <si>
    <t xml:space="preserve">C)  DEPENSES</t>
  </si>
  <si>
    <t xml:space="preserve">C.1  Frais de fonctionnement </t>
  </si>
  <si>
    <t xml:space="preserve">remboursement de frais de déplacements, achats timbres, téléphone, photocopies, papier, cartouches d'imprimante, etc…</t>
  </si>
  <si>
    <t xml:space="preserve">C.21 Entraide au profit des seuls sociétaires</t>
  </si>
  <si>
    <t xml:space="preserve">entraides reversées aux sociétaires ou non sociétaires (faire la distinction). Porter sur cette ligne les cotisations payées à la place des sociétaires.</t>
  </si>
  <si>
    <t xml:space="preserve">C.22 Solidarité au profit des personnes extérieures à la SMLH</t>
  </si>
  <si>
    <t xml:space="preserve">C.31 Dépenses des manifestations au profit des seuls sociétaires                                          </t>
  </si>
  <si>
    <t xml:space="preserve">toutes les dépenses engendrées pour une manifestation au profit de nos sociétaires ou des sociétaires - repas, visites, galas, conférences, etc…</t>
  </si>
  <si>
    <t xml:space="preserve">C.32 Dépenses des manifestations au profit des personnes extérieures à la SMLH</t>
  </si>
  <si>
    <t xml:space="preserve">C.4  Dons reversés au siège</t>
  </si>
  <si>
    <t xml:space="preserve">envoi des dons au siège - uniquement les chèques émis par la section. Attention, les chèques  collectés par la section et renvoyés au siège ne doivent pas rentrer dans la comptabilité de la section</t>
  </si>
  <si>
    <t xml:space="preserve">C.5 Cotisations reversées au siège</t>
  </si>
  <si>
    <t xml:space="preserve">envoi des cotisations au siège - uniquement les chèques émis par la section. Attention, les chèques collectés par la section et renvoyés au siège ne doivent pas rentrer dans la comptabilité de la section</t>
  </si>
  <si>
    <t xml:space="preserve">C.6 Abonnements à la Cohorte</t>
  </si>
  <si>
    <t xml:space="preserve">montant des abonnements envoyé au siège - chèques émis par la section. Attention, les chèques collectés par la section et renvoyés au siège ne doivent pas rentrer dans la comptabilité de la section</t>
  </si>
  <si>
    <t xml:space="preserve">C.71 Prestige de l'Ordre au profit des seuls sociétaires                                          </t>
  </si>
  <si>
    <t xml:space="preserve">frais réception, remise de diplômes et autres manifestations à caractère éducatif, social, civique etc… Dépenses du porte-drapeau.</t>
  </si>
  <si>
    <t xml:space="preserve">C.72 Prestige de l'Ordre au profit des personnes extérieures à la SMLH                                          </t>
  </si>
  <si>
    <t xml:space="preserve">C.8 Achats matériel et petit mobilier</t>
  </si>
  <si>
    <t xml:space="preserve">imprimante, ordinateur, etc…</t>
  </si>
  <si>
    <t xml:space="preserve">C.9 Frais d'assemblée générale, assemblée locale et réunions </t>
  </si>
  <si>
    <t xml:space="preserve">y compris les frais de repas ou d'autres natures engagés dans le cadre de l'assemblée générale, assemblée locale ou réunion</t>
  </si>
  <si>
    <t xml:space="preserve">C.10 Virements Internes (versés aux comités ou sections)</t>
  </si>
  <si>
    <t xml:space="preserve">frais payés par la section pour le compte d'un comité ou redistribution des subventions reçues par la section pour le comité ou une autre section</t>
  </si>
  <si>
    <t xml:space="preserve">C.11 Achats divers</t>
  </si>
  <si>
    <t xml:space="preserve">dépenses de bimbeloterie, etc…</t>
  </si>
  <si>
    <t xml:space="preserve">C.12 Dépenses de l'Honneur en Action</t>
  </si>
  <si>
    <t xml:space="preserve">Dépenses faites dans le cadre de l'honneur en action</t>
  </si>
  <si>
    <t xml:space="preserve">C.13 Allocations et dons versés aux comités</t>
  </si>
  <si>
    <t xml:space="preserve">montant des allocations ou dons reversés aux comités</t>
  </si>
  <si>
    <t xml:space="preserve">E)</t>
  </si>
  <si>
    <t xml:space="preserve">Eléments différés</t>
  </si>
  <si>
    <t xml:space="preserve">E.1 Dépenses non encore débitées du compte Bred</t>
  </si>
  <si>
    <t xml:space="preserve">Dépenses ou recettes réalisées en N mais non débitées ou créditées au 31 décembre. Basculer directement l'opération dans cette catégorie.</t>
  </si>
  <si>
    <t xml:space="preserve">E.2 Recettes non encore créditées au compte Bred</t>
  </si>
  <si>
    <t xml:space="preserve">SOCIÉTÉ DES MEMBRES DE LA LÉGION D'HONNEUR</t>
  </si>
  <si>
    <t xml:space="preserve">Section de : </t>
  </si>
  <si>
    <t xml:space="preserve">PARIS 13</t>
  </si>
  <si>
    <t xml:space="preserve">Journal des opérations de trésorerie de l'année: </t>
  </si>
  <si>
    <t xml:space="preserve">)</t>
  </si>
  <si>
    <t xml:space="preserve">Date</t>
  </si>
  <si>
    <t xml:space="preserve">Libellé</t>
  </si>
  <si>
    <t xml:space="preserve">Catégorie</t>
  </si>
  <si>
    <t xml:space="preserve">Recettes</t>
  </si>
  <si>
    <t xml:space="preserve">Dépenses</t>
  </si>
  <si>
    <t xml:space="preserve">Solde</t>
  </si>
  <si>
    <t xml:space="preserve">SOLDE COMPTABLE AU 31/12/</t>
  </si>
  <si>
    <t xml:space="preserve">VIT'REPRO, imprimeur AG du 18/02</t>
  </si>
  <si>
    <t xml:space="preserve">C.9  Frais d'assemblée générale, assemblée locale et réunions</t>
  </si>
  <si>
    <t xml:space="preserve">B.1  Allocations semestrielles et exceptionnelles reçues du siège</t>
  </si>
  <si>
    <t xml:space="preserve">MARSO&amp;CO, dejeuner AG du 18/0 </t>
  </si>
  <si>
    <t xml:space="preserve">B.2  Allocations d'entraide reçues du siège</t>
  </si>
  <si>
    <r>
      <rPr>
        <sz val="12"/>
        <color rgb="FF000000"/>
        <rFont val="Calibri"/>
        <family val="2"/>
        <charset val="1"/>
      </rPr>
      <t xml:space="preserve">La Prairial, Gerbe </t>
    </r>
    <r>
      <rPr>
        <b val="true"/>
        <sz val="12"/>
        <color rgb="FF000000"/>
        <rFont val="Calibri"/>
        <family val="2"/>
        <charset val="1"/>
      </rPr>
      <t xml:space="preserve">Algérie</t>
    </r>
  </si>
  <si>
    <t xml:space="preserve">C.72  Prestige de l'Ordre au profit des personnes extérieures à la SMLH</t>
  </si>
  <si>
    <t xml:space="preserve">La Prairial, Gerbe  décès M. ETIENNE</t>
  </si>
  <si>
    <t xml:space="preserve">B.32 Produits des manifestations au profit des personnes extérieures à la SMLH</t>
  </si>
  <si>
    <r>
      <rPr>
        <sz val="12"/>
        <color rgb="FF000000"/>
        <rFont val="Calibri"/>
        <family val="2"/>
        <charset val="1"/>
      </rPr>
      <t xml:space="preserve">La Prairial, Gerbe </t>
    </r>
    <r>
      <rPr>
        <b val="true"/>
        <sz val="12"/>
        <color rgb="FF000000"/>
        <rFont val="Calibri"/>
        <family val="2"/>
        <charset val="1"/>
      </rPr>
      <t xml:space="preserve">8 MAI</t>
    </r>
  </si>
  <si>
    <t xml:space="preserve">B.4  Dons reçus directement des tiers</t>
  </si>
  <si>
    <t xml:space="preserve">Facture 3371 DIFE KAKO</t>
  </si>
  <si>
    <t xml:space="preserve">B.41 Dons reçus du siège</t>
  </si>
  <si>
    <t xml:space="preserve">allocation annnuelle siege</t>
  </si>
  <si>
    <t xml:space="preserve">B.5 Cotisations</t>
  </si>
  <si>
    <t xml:space="preserve">facture chocolats CAFFET, visite LE MONDE</t>
  </si>
  <si>
    <t xml:space="preserve">B.6 Abonnement à la Cohorte</t>
  </si>
  <si>
    <t xml:space="preserve">La Prairial, gerbe décès  DUCHENE</t>
  </si>
  <si>
    <t xml:space="preserve">B.7 Subventions reçues des collectivités locales</t>
  </si>
  <si>
    <r>
      <rPr>
        <sz val="12"/>
        <color rgb="FF000000"/>
        <rFont val="Calibri"/>
        <family val="2"/>
        <charset val="1"/>
      </rPr>
      <t xml:space="preserve">La Prairial,  gerbe </t>
    </r>
    <r>
      <rPr>
        <b val="true"/>
        <sz val="12"/>
        <color rgb="FF000000"/>
        <rFont val="Calibri"/>
        <family val="2"/>
        <charset val="1"/>
      </rPr>
      <t xml:space="preserve">27/05</t>
    </r>
    <r>
      <rPr>
        <sz val="12"/>
        <color rgb="FF000000"/>
        <rFont val="Calibri"/>
        <family val="2"/>
        <charset val="1"/>
      </rPr>
      <t xml:space="preserve">, gerbe </t>
    </r>
    <r>
      <rPr>
        <b val="true"/>
        <sz val="12"/>
        <color rgb="FF000000"/>
        <rFont val="Calibri"/>
        <family val="2"/>
        <charset val="1"/>
      </rPr>
      <t xml:space="preserve">18/06</t>
    </r>
  </si>
  <si>
    <t xml:space="preserve">B.8 Contributions volontaires</t>
  </si>
  <si>
    <t xml:space="preserve">facture CYBER GALAXY, Projet voir large et loin, Honneur en action</t>
  </si>
  <si>
    <t xml:space="preserve">B.9 Produits des assemblées et réunions</t>
  </si>
  <si>
    <t xml:space="preserve">Julian Fleuriste, gerbe decès THORET</t>
  </si>
  <si>
    <t xml:space="preserve">B.10 Virements Internes </t>
  </si>
  <si>
    <r>
      <rPr>
        <sz val="12"/>
        <color rgb="FF000000"/>
        <rFont val="Calibri"/>
        <family val="2"/>
        <charset val="1"/>
      </rPr>
      <t xml:space="preserve">La Prairial, gerbe du </t>
    </r>
    <r>
      <rPr>
        <b val="true"/>
        <sz val="12"/>
        <color rgb="FF000000"/>
        <rFont val="Calibri"/>
        <family val="2"/>
        <charset val="1"/>
      </rPr>
      <t xml:space="preserve">25/08/22</t>
    </r>
    <r>
      <rPr>
        <sz val="12"/>
        <color rgb="FF000000"/>
        <rFont val="Calibri"/>
        <family val="2"/>
        <charset val="1"/>
      </rPr>
      <t xml:space="preserve">, liberation de Paris</t>
    </r>
  </si>
  <si>
    <t xml:space="preserve">B.11 Ventes Diverses</t>
  </si>
  <si>
    <t xml:space="preserve">Réunion bureau 15/09, chez Jules</t>
  </si>
  <si>
    <t xml:space="preserve">retour dons 50% 2022, siege</t>
  </si>
  <si>
    <t xml:space="preserve">C.1  Frais de fonctionnement</t>
  </si>
  <si>
    <t xml:space="preserve">réunion bureau11/11, le ptit coco</t>
  </si>
  <si>
    <t xml:space="preserve">C.21 Entraide au profit des seuls sociétaires                                          </t>
  </si>
  <si>
    <r>
      <rPr>
        <sz val="12"/>
        <color rgb="FF000000"/>
        <rFont val="Calibri"/>
        <family val="2"/>
        <charset val="1"/>
      </rPr>
      <t xml:space="preserve">La Prairial, Gerbe </t>
    </r>
    <r>
      <rPr>
        <b val="true"/>
        <sz val="12"/>
        <color rgb="FF000000"/>
        <rFont val="Calibri"/>
        <family val="2"/>
        <charset val="1"/>
      </rPr>
      <t xml:space="preserve">11 NOV</t>
    </r>
  </si>
  <si>
    <t xml:space="preserve">C.22 Solidarité au profit des personnes extérieures à la SMLH                                          </t>
  </si>
  <si>
    <t xml:space="preserve">Digital Village , acompte location salle</t>
  </si>
  <si>
    <t xml:space="preserve">C.71 Prestige de l'Ordre au profit des seuls sociétaires</t>
  </si>
  <si>
    <t xml:space="preserve">C.4 Dons reversés au siège</t>
  </si>
  <si>
    <t xml:space="preserve">C.6 Abonnements Cohorte reversés au siège</t>
  </si>
  <si>
    <t xml:space="preserve">C.8  Achats matériel et petits mobiliers</t>
  </si>
  <si>
    <t xml:space="preserve">C.10 Virements Internes </t>
  </si>
  <si>
    <t xml:space="preserve">C.11  Achats divers</t>
  </si>
  <si>
    <t xml:space="preserve">SECTION de </t>
  </si>
  <si>
    <t xml:space="preserve">Situation financière de la section seule au 31 décembre</t>
  </si>
  <si>
    <t xml:space="preserve">INTITULES</t>
  </si>
  <si>
    <t xml:space="preserve">TOTAUX</t>
  </si>
  <si>
    <t xml:space="preserve"> RECETTES</t>
  </si>
  <si>
    <t xml:space="preserve">B.1</t>
  </si>
  <si>
    <t xml:space="preserve">Allocations semestrielles, exceptionnelles recues de la section</t>
  </si>
  <si>
    <t xml:space="preserve">B.2</t>
  </si>
  <si>
    <t xml:space="preserve">Allocations de solidarité reçues de la section</t>
  </si>
  <si>
    <t xml:space="preserve">B.31</t>
  </si>
  <si>
    <t xml:space="preserve">Produits des manifestations au profit des seuls sociétaires</t>
  </si>
  <si>
    <t xml:space="preserve">B.32</t>
  </si>
  <si>
    <t xml:space="preserve">Produits des manifestations au profit des personnes extérieures à la SMLH</t>
  </si>
  <si>
    <t xml:space="preserve">B.4</t>
  </si>
  <si>
    <t xml:space="preserve">Dons reçus directement</t>
  </si>
  <si>
    <t xml:space="preserve">B.41</t>
  </si>
  <si>
    <t xml:space="preserve">Dons reçus du siège</t>
  </si>
  <si>
    <t xml:space="preserve">B.5</t>
  </si>
  <si>
    <t xml:space="preserve">Cotisations</t>
  </si>
  <si>
    <t xml:space="preserve">B.6</t>
  </si>
  <si>
    <t xml:space="preserve">Abonnements Cohorte</t>
  </si>
  <si>
    <t xml:space="preserve">B.7</t>
  </si>
  <si>
    <t xml:space="preserve">Subventions des collectivités locales</t>
  </si>
  <si>
    <t xml:space="preserve">B.8</t>
  </si>
  <si>
    <t xml:space="preserve">Contributions volontaires</t>
  </si>
  <si>
    <t xml:space="preserve">B.9</t>
  </si>
  <si>
    <t xml:space="preserve">Produits des assemblées et réunions</t>
  </si>
  <si>
    <t xml:space="preserve">B.10</t>
  </si>
  <si>
    <t xml:space="preserve">Virements Internes </t>
  </si>
  <si>
    <t xml:space="preserve">B.11</t>
  </si>
  <si>
    <t xml:space="preserve">Ventes diverses</t>
  </si>
  <si>
    <t xml:space="preserve">B.12</t>
  </si>
  <si>
    <t xml:space="preserve">Produits de l'Honneur en Action</t>
  </si>
  <si>
    <t xml:space="preserve">TOTAL DES RECETTES ANNEE</t>
  </si>
  <si>
    <t xml:space="preserve">DEPENSES</t>
  </si>
  <si>
    <t xml:space="preserve">C.1</t>
  </si>
  <si>
    <t xml:space="preserve">Frais de fonctionnement</t>
  </si>
  <si>
    <t xml:space="preserve">C.21</t>
  </si>
  <si>
    <t xml:space="preserve">Entraide au profit des seuls sociétaires                                          </t>
  </si>
  <si>
    <t xml:space="preserve">C.22</t>
  </si>
  <si>
    <t xml:space="preserve">Solidarité au profit des personnes extérieures à la SMLH                                          </t>
  </si>
  <si>
    <t xml:space="preserve">C.31</t>
  </si>
  <si>
    <t xml:space="preserve">Dépenses des manifestations au profit des seuls sociétaires                                          </t>
  </si>
  <si>
    <t xml:space="preserve">C.32</t>
  </si>
  <si>
    <t xml:space="preserve">Dépenses des manifestations au profit des personnes extérieures à la SMLH</t>
  </si>
  <si>
    <t xml:space="preserve">C.4</t>
  </si>
  <si>
    <t xml:space="preserve">Dons reversés au siège</t>
  </si>
  <si>
    <t xml:space="preserve">C.5</t>
  </si>
  <si>
    <t xml:space="preserve">Cotisations reversées au siège</t>
  </si>
  <si>
    <t xml:space="preserve">C.6</t>
  </si>
  <si>
    <t xml:space="preserve">Abonnements Cohorte reversés au siège</t>
  </si>
  <si>
    <t xml:space="preserve">C.71</t>
  </si>
  <si>
    <t xml:space="preserve">Prestige de l'Ordre au profit des seuls sociétaires</t>
  </si>
  <si>
    <t xml:space="preserve">C.72</t>
  </si>
  <si>
    <t xml:space="preserve">Prestige de l'Ordre au profit des personnes extérieures à la SMLH</t>
  </si>
  <si>
    <t xml:space="preserve">C.8</t>
  </si>
  <si>
    <t xml:space="preserve">Achats matériel et petits mobiliers</t>
  </si>
  <si>
    <t xml:space="preserve">C.9</t>
  </si>
  <si>
    <t xml:space="preserve">Frais d'assemblée générale, assemblée locale et réunions</t>
  </si>
  <si>
    <t xml:space="preserve">C.10</t>
  </si>
  <si>
    <t xml:space="preserve">C.11</t>
  </si>
  <si>
    <t xml:space="preserve">Achats divers</t>
  </si>
  <si>
    <t xml:space="preserve">C.12</t>
  </si>
  <si>
    <t xml:space="preserve">Dépenses de l'Honneur en Action</t>
  </si>
  <si>
    <t xml:space="preserve">C.13</t>
  </si>
  <si>
    <t xml:space="preserve">Allocations et dons versés aux comités</t>
  </si>
  <si>
    <t xml:space="preserve">TOTAL DES DEPENSES ANNEE </t>
  </si>
  <si>
    <t xml:space="preserve">SOLDE BANCAIRE REEL</t>
  </si>
  <si>
    <t xml:space="preserve">D.1</t>
  </si>
  <si>
    <r>
      <rPr>
        <sz val="14"/>
        <rFont val="Times New Roman"/>
        <family val="1"/>
        <charset val="1"/>
      </rPr>
      <t xml:space="preserve">Espèces        </t>
    </r>
    <r>
      <rPr>
        <b val="true"/>
        <sz val="14"/>
        <rFont val="Times New Roman"/>
        <family val="1"/>
        <charset val="1"/>
      </rPr>
      <t xml:space="preserve">                    </t>
    </r>
    <r>
      <rPr>
        <b val="true"/>
        <sz val="14"/>
        <color rgb="FFFF0000"/>
        <rFont val="Times New Roman"/>
        <family val="1"/>
        <charset val="1"/>
      </rPr>
      <t xml:space="preserve">(copie inventaire physique à fournir)</t>
    </r>
  </si>
  <si>
    <t xml:space="preserve">D.2</t>
  </si>
  <si>
    <r>
      <rPr>
        <sz val="14"/>
        <rFont val="Times New Roman"/>
        <family val="1"/>
        <charset val="1"/>
      </rPr>
      <t xml:space="preserve">Bred Banque Populaire     </t>
    </r>
    <r>
      <rPr>
        <b val="true"/>
        <sz val="14"/>
        <rFont val="Times New Roman"/>
        <family val="1"/>
        <charset val="1"/>
      </rPr>
      <t xml:space="preserve"> </t>
    </r>
    <r>
      <rPr>
        <b val="true"/>
        <sz val="14"/>
        <color rgb="FFFF0000"/>
        <rFont val="Times New Roman"/>
        <family val="1"/>
        <charset val="1"/>
      </rPr>
      <t xml:space="preserve">(copie dernier extrait de compte à fournir)</t>
    </r>
  </si>
  <si>
    <t xml:space="preserve">SOLDE BANCAIRE THEORIQUE AU 31/12/</t>
  </si>
  <si>
    <t xml:space="preserve">ELEMENTS DIFFERES</t>
  </si>
  <si>
    <t xml:space="preserve">E.1</t>
  </si>
  <si>
    <t xml:space="preserve">Dépenses non encore débitées du compte Bred</t>
  </si>
  <si>
    <t xml:space="preserve">E.2</t>
  </si>
  <si>
    <t xml:space="preserve">Recettes non encore créditées au compte Bred</t>
  </si>
  <si>
    <t xml:space="preserve">CONTRÔLE SOLDE BANCAIRE REEL/ SOLDE BANCAIRE THEORIQUE:</t>
  </si>
  <si>
    <t xml:space="preserve">Situation financière des comités et de la section au 31/12/</t>
  </si>
  <si>
    <t xml:space="preserve">Total des comités</t>
  </si>
  <si>
    <t xml:space="preserve">Comités et section</t>
  </si>
  <si>
    <t xml:space="preserve">Montants "consolidés"</t>
  </si>
  <si>
    <t xml:space="preserve">RECETTES</t>
  </si>
  <si>
    <t xml:space="preserve">Allocations semestrielles et exceptionnelles de la section</t>
  </si>
  <si>
    <t xml:space="preserve">Allocations de solidarité reçues du Siège</t>
  </si>
  <si>
    <t xml:space="preserve">Dons versés par la section au bénéfice du comité</t>
  </si>
  <si>
    <t xml:space="preserve">Dons versés par le siège au bénéfice de la section</t>
  </si>
  <si>
    <t xml:space="preserve">Abonnements à la Cohorte</t>
  </si>
  <si>
    <t xml:space="preserve">Subventions collectivités locales</t>
  </si>
  <si>
    <t xml:space="preserve">Contributions Volontaires</t>
  </si>
  <si>
    <t xml:space="preserve">Virements Internes</t>
  </si>
  <si>
    <t xml:space="preserve">contrôle arithmétique:</t>
  </si>
  <si>
    <t xml:space="preserve">TOTAL DES DEPENSES ANNEE</t>
  </si>
  <si>
    <t xml:space="preserve"> Solde bancaire théorique au 31/12/</t>
  </si>
  <si>
    <t xml:space="preserve">Espèces</t>
  </si>
  <si>
    <t xml:space="preserve">Bred Banque Populaire</t>
  </si>
  <si>
    <t xml:space="preserve">SOLDE BANCAIRE REEL AU 31/12/</t>
  </si>
  <si>
    <t xml:space="preserve">CONTRÔLES DE COHERENCE DE FIN D'ANNEE</t>
  </si>
  <si>
    <t xml:space="preserve">SOLDE BANCAIRE THEORIQUE EGAL AU SOLDE BANCAIRE REEL?</t>
  </si>
  <si>
    <t xml:space="preserve">ALLOCATIONS VERSEES PAR LA SECTION AUX COMITES EGALES AUX ALLOCATIONS RECUES DES COMITES PAR LA SECTION?</t>
  </si>
  <si>
    <t xml:space="preserve">CATEGORIE "VIREMENTS INTERNES" EGALE A ZERO EN FIN D'ANNEE?</t>
  </si>
  <si>
    <t xml:space="preserve">DONS RECUS DIRECTEMENT BIEN REVERSES AU SIEGE?</t>
  </si>
  <si>
    <t xml:space="preserve">COTISATIONS ENCAISSEES BIEN REVERSEES AU SIEGE?</t>
  </si>
  <si>
    <t xml:space="preserve">ABONNEMENTS COHORTES ENCAISSES BIEN REVERSES AU SIEGE?</t>
  </si>
</sst>
</file>

<file path=xl/styles.xml><?xml version="1.0" encoding="utf-8"?>
<styleSheet xmlns="http://schemas.openxmlformats.org/spreadsheetml/2006/main">
  <numFmts count="12">
    <numFmt numFmtId="164" formatCode="#,##0.00&quot; €&quot;;[RED]\-#,##0.00&quot; €&quot;"/>
    <numFmt numFmtId="165" formatCode="General"/>
    <numFmt numFmtId="166" formatCode="#,##0.00&quot; €&quot;"/>
    <numFmt numFmtId="167" formatCode="0\ %"/>
    <numFmt numFmtId="168" formatCode="@"/>
    <numFmt numFmtId="169" formatCode="dd/mm/yyyy"/>
    <numFmt numFmtId="170" formatCode="dd/mm/yy;@"/>
    <numFmt numFmtId="171" formatCode="General"/>
    <numFmt numFmtId="172" formatCode="#,##0.00&quot; €&quot;;[RED]#,##0.00&quot; €&quot;"/>
    <numFmt numFmtId="173" formatCode="_-* #,##0.00\ _€_-;\-* #,##0.00\ _€_-;_-* \-??\ _€_-;_-@_-"/>
    <numFmt numFmtId="174" formatCode="_-* #,##0.00&quot; €&quot;_-;\-* #,##0.00&quot; €&quot;_-;_-* \-??&quot; €&quot;_-;_-@_-"/>
    <numFmt numFmtId="175" formatCode="#,##0.00"/>
  </numFmts>
  <fonts count="55">
    <font>
      <sz val="11"/>
      <color rgb="FF000000"/>
      <name val="Calibri"/>
      <family val="2"/>
      <charset val="1"/>
    </font>
    <font>
      <sz val="10"/>
      <name val="Arial"/>
      <family val="0"/>
    </font>
    <font>
      <sz val="10"/>
      <name val="Arial"/>
      <family val="0"/>
    </font>
    <font>
      <sz val="10"/>
      <name val="Arial"/>
      <family val="0"/>
    </font>
    <font>
      <u val="single"/>
      <sz val="26"/>
      <name val="Times New Roman"/>
      <family val="1"/>
      <charset val="1"/>
    </font>
    <font>
      <sz val="20"/>
      <name val="Times New Roman"/>
      <family val="1"/>
      <charset val="1"/>
    </font>
    <font>
      <sz val="12"/>
      <name val="Times New Roman"/>
      <family val="1"/>
      <charset val="1"/>
    </font>
    <font>
      <sz val="10"/>
      <name val="Times New Roman"/>
      <family val="1"/>
      <charset val="1"/>
    </font>
    <font>
      <b val="true"/>
      <u val="single"/>
      <sz val="11"/>
      <color rgb="FF000000"/>
      <name val="Calibri"/>
      <family val="2"/>
      <charset val="1"/>
    </font>
    <font>
      <sz val="11"/>
      <color rgb="FFFFFFFF"/>
      <name val="Calibri"/>
      <family val="2"/>
      <charset val="1"/>
    </font>
    <font>
      <sz val="10"/>
      <color rgb="FFFFFFFF"/>
      <name val="Times New Roman"/>
      <family val="1"/>
      <charset val="1"/>
    </font>
    <font>
      <i val="true"/>
      <u val="single"/>
      <sz val="11"/>
      <color rgb="FF000000"/>
      <name val="Calibri"/>
      <family val="2"/>
      <charset val="1"/>
    </font>
    <font>
      <i val="true"/>
      <sz val="11"/>
      <color rgb="FF000000"/>
      <name val="Calibri"/>
      <family val="2"/>
      <charset val="1"/>
    </font>
    <font>
      <b val="true"/>
      <u val="single"/>
      <sz val="12"/>
      <color rgb="FFC00000"/>
      <name val="Calibri"/>
      <family val="2"/>
      <charset val="1"/>
    </font>
    <font>
      <b val="true"/>
      <sz val="10"/>
      <name val="Times New Roman"/>
      <family val="1"/>
      <charset val="1"/>
    </font>
    <font>
      <sz val="8"/>
      <name val="Times New Roman"/>
      <family val="1"/>
      <charset val="1"/>
    </font>
    <font>
      <b val="true"/>
      <sz val="11"/>
      <name val="Times New Roman"/>
      <family val="1"/>
      <charset val="1"/>
    </font>
    <font>
      <sz val="11"/>
      <color rgb="FF000000"/>
      <name val="Times New Roman"/>
      <family val="1"/>
      <charset val="1"/>
    </font>
    <font>
      <sz val="12"/>
      <color rgb="FF000000"/>
      <name val="Times New Roman"/>
      <family val="1"/>
      <charset val="1"/>
    </font>
    <font>
      <b val="true"/>
      <sz val="12"/>
      <color rgb="FF000000"/>
      <name val="Times New Roman"/>
      <family val="1"/>
      <charset val="1"/>
    </font>
    <font>
      <sz val="10"/>
      <name val="CG Omega"/>
      <family val="2"/>
      <charset val="1"/>
    </font>
    <font>
      <sz val="14"/>
      <color rgb="FF000000"/>
      <name val="Times New Roman"/>
      <family val="1"/>
    </font>
    <font>
      <sz val="11"/>
      <color rgb="FF000000"/>
      <name val="Calibri"/>
      <family val="0"/>
    </font>
    <font>
      <sz val="12"/>
      <color rgb="FF000000"/>
      <name val="Calibri"/>
      <family val="0"/>
    </font>
    <font>
      <b val="true"/>
      <u val="single"/>
      <sz val="18"/>
      <color rgb="FF000000"/>
      <name val="Calibri"/>
      <family val="2"/>
      <charset val="1"/>
    </font>
    <font>
      <sz val="14"/>
      <color rgb="FF000000"/>
      <name val="Calibri"/>
      <family val="2"/>
      <charset val="1"/>
    </font>
    <font>
      <b val="true"/>
      <sz val="14"/>
      <color rgb="FF000000"/>
      <name val="Calibri"/>
      <family val="2"/>
      <charset val="1"/>
    </font>
    <font>
      <i val="true"/>
      <sz val="11"/>
      <color rgb="FFFF0000"/>
      <name val="Calibri"/>
      <family val="2"/>
      <charset val="1"/>
    </font>
    <font>
      <i val="true"/>
      <sz val="11"/>
      <color rgb="FFFFFFFF"/>
      <name val="Calibri"/>
      <family val="2"/>
      <charset val="1"/>
    </font>
    <font>
      <b val="true"/>
      <sz val="14"/>
      <name val="Calibri"/>
      <family val="2"/>
      <charset val="1"/>
    </font>
    <font>
      <b val="true"/>
      <i val="true"/>
      <sz val="11"/>
      <color rgb="FF000000"/>
      <name val="Calibri"/>
      <family val="2"/>
      <charset val="1"/>
    </font>
    <font>
      <b val="true"/>
      <i val="true"/>
      <sz val="14"/>
      <color rgb="FF000000"/>
      <name val="Calibri"/>
      <family val="2"/>
      <charset val="1"/>
    </font>
    <font>
      <sz val="12"/>
      <color rgb="FF000000"/>
      <name val="Calibri"/>
      <family val="2"/>
      <charset val="1"/>
    </font>
    <font>
      <sz val="14"/>
      <name val="Times New Roman"/>
      <family val="1"/>
      <charset val="1"/>
    </font>
    <font>
      <b val="true"/>
      <sz val="12"/>
      <color rgb="FF000000"/>
      <name val="Calibri"/>
      <family val="2"/>
      <charset val="1"/>
    </font>
    <font>
      <sz val="14"/>
      <color rgb="FF000000"/>
      <name val="Times New Roman"/>
      <family val="1"/>
      <charset val="1"/>
    </font>
    <font>
      <sz val="18"/>
      <name val="Times New Roman"/>
      <family val="1"/>
      <charset val="1"/>
    </font>
    <font>
      <b val="true"/>
      <sz val="16"/>
      <name val="Times New Roman"/>
      <family val="1"/>
      <charset val="1"/>
    </font>
    <font>
      <b val="true"/>
      <sz val="12"/>
      <name val="Times New Roman"/>
      <family val="1"/>
      <charset val="1"/>
    </font>
    <font>
      <b val="true"/>
      <sz val="14"/>
      <name val="Times New Roman"/>
      <family val="1"/>
      <charset val="1"/>
    </font>
    <font>
      <b val="true"/>
      <sz val="14"/>
      <color rgb="FF000000"/>
      <name val="Times New Roman"/>
      <family val="1"/>
      <charset val="1"/>
    </font>
    <font>
      <b val="true"/>
      <u val="single"/>
      <sz val="11"/>
      <name val="Times New Roman"/>
      <family val="1"/>
      <charset val="1"/>
    </font>
    <font>
      <u val="single"/>
      <sz val="11"/>
      <color rgb="FF000000"/>
      <name val="Times New Roman"/>
      <family val="1"/>
      <charset val="1"/>
    </font>
    <font>
      <b val="true"/>
      <sz val="14"/>
      <color rgb="FFFF0000"/>
      <name val="Times New Roman"/>
      <family val="1"/>
      <charset val="1"/>
    </font>
    <font>
      <b val="true"/>
      <sz val="12"/>
      <color rgb="FFFF0000"/>
      <name val="Times New Roman"/>
      <family val="1"/>
      <charset val="1"/>
    </font>
    <font>
      <b val="true"/>
      <u val="single"/>
      <sz val="11"/>
      <color rgb="FF000000"/>
      <name val="Times New Roman"/>
      <family val="1"/>
      <charset val="1"/>
    </font>
    <font>
      <sz val="12"/>
      <name val="Calibri"/>
      <family val="2"/>
      <charset val="1"/>
    </font>
    <font>
      <sz val="11"/>
      <name val="Calibri"/>
      <family val="2"/>
      <charset val="1"/>
    </font>
    <font>
      <b val="true"/>
      <u val="single"/>
      <sz val="12"/>
      <name val="Times New Roman"/>
      <family val="1"/>
      <charset val="1"/>
    </font>
    <font>
      <b val="true"/>
      <sz val="11"/>
      <name val="Calibri"/>
      <family val="2"/>
      <charset val="1"/>
    </font>
    <font>
      <i val="true"/>
      <sz val="8"/>
      <name val="Berlin Sans FB"/>
      <family val="2"/>
      <charset val="1"/>
    </font>
    <font>
      <i val="true"/>
      <sz val="11"/>
      <name val="Calibri"/>
      <family val="2"/>
      <charset val="1"/>
    </font>
    <font>
      <b val="true"/>
      <sz val="10"/>
      <name val="Rockwell Condensed"/>
      <family val="1"/>
      <charset val="1"/>
    </font>
    <font>
      <b val="true"/>
      <sz val="12"/>
      <name val="Calibri"/>
      <family val="2"/>
      <charset val="1"/>
    </font>
    <font>
      <b val="true"/>
      <u val="single"/>
      <sz val="11"/>
      <name val="Calibri"/>
      <family val="2"/>
      <charset val="1"/>
    </font>
  </fonts>
  <fills count="18">
    <fill>
      <patternFill patternType="none"/>
    </fill>
    <fill>
      <patternFill patternType="gray125"/>
    </fill>
    <fill>
      <patternFill patternType="solid">
        <fgColor rgb="FFDBEEF4"/>
        <bgColor rgb="FFD9D9D9"/>
      </patternFill>
    </fill>
    <fill>
      <patternFill patternType="solid">
        <fgColor rgb="FFDDD9C3"/>
        <bgColor rgb="FFD9D9D9"/>
      </patternFill>
    </fill>
    <fill>
      <patternFill patternType="solid">
        <fgColor rgb="FFFFFFCC"/>
        <bgColor rgb="FFFDEADA"/>
      </patternFill>
    </fill>
    <fill>
      <patternFill patternType="solid">
        <fgColor rgb="FFD99694"/>
        <bgColor rgb="FFB3A2C7"/>
      </patternFill>
    </fill>
    <fill>
      <patternFill patternType="solid">
        <fgColor rgb="FFFFFF00"/>
        <bgColor rgb="FFFFFF00"/>
      </patternFill>
    </fill>
    <fill>
      <patternFill patternType="solid">
        <fgColor rgb="FFFF0000"/>
        <bgColor rgb="FFC00000"/>
      </patternFill>
    </fill>
    <fill>
      <patternFill patternType="solid">
        <fgColor rgb="FFFDEADA"/>
        <bgColor rgb="FFFFFFCC"/>
      </patternFill>
    </fill>
    <fill>
      <patternFill patternType="solid">
        <fgColor rgb="FFE6B9B8"/>
        <bgColor rgb="FFFAC090"/>
      </patternFill>
    </fill>
    <fill>
      <patternFill patternType="solid">
        <fgColor rgb="FFC6D9F1"/>
        <bgColor rgb="FFB9CDE5"/>
      </patternFill>
    </fill>
    <fill>
      <patternFill patternType="solid">
        <fgColor rgb="FFD7E4BD"/>
        <bgColor rgb="FFDDD9C3"/>
      </patternFill>
    </fill>
    <fill>
      <patternFill patternType="solid">
        <fgColor rgb="FFB3A2C7"/>
        <bgColor rgb="FFCCC1DA"/>
      </patternFill>
    </fill>
    <fill>
      <patternFill patternType="solid">
        <fgColor rgb="FFC3D69B"/>
        <bgColor rgb="FFD7E4BD"/>
      </patternFill>
    </fill>
    <fill>
      <patternFill patternType="solid">
        <fgColor rgb="FFD9D9D9"/>
        <bgColor rgb="FFDDD9C3"/>
      </patternFill>
    </fill>
    <fill>
      <patternFill patternType="solid">
        <fgColor rgb="FFB9CDE5"/>
        <bgColor rgb="FFC6D9F1"/>
      </patternFill>
    </fill>
    <fill>
      <patternFill patternType="solid">
        <fgColor rgb="FFFAC090"/>
        <bgColor rgb="FFE6B9B8"/>
      </patternFill>
    </fill>
    <fill>
      <patternFill patternType="solid">
        <fgColor rgb="FFCCC1DA"/>
        <bgColor rgb="FFB9CDE5"/>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style="thin"/>
      <right/>
      <top/>
      <bottom/>
      <diagonal/>
    </border>
    <border diagonalUp="false" diagonalDown="false">
      <left style="thin"/>
      <right style="thin"/>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style="thin"/>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s>
  <cellStyleXfs count="20">
    <xf numFmtId="165"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4"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cellStyleXfs>
  <cellXfs count="253">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center"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6" fontId="7" fillId="0" borderId="0" xfId="0" applyFont="true" applyBorder="false" applyAlignment="true" applyProtection="false">
      <alignment horizontal="center" vertical="bottom" textRotation="0" wrapText="false" indent="0" shrinkToFit="false"/>
      <protection locked="true" hidden="false"/>
    </xf>
    <xf numFmtId="165" fontId="0" fillId="0" borderId="1" xfId="0" applyFont="true" applyBorder="true" applyAlignment="true" applyProtection="false">
      <alignment horizontal="center" vertical="bottom" textRotation="0" wrapText="false" indent="0" shrinkToFit="false"/>
      <protection locked="true" hidden="false"/>
    </xf>
    <xf numFmtId="165" fontId="8" fillId="0" borderId="1" xfId="0" applyFont="true" applyBorder="true" applyAlignment="true" applyProtection="false">
      <alignment horizontal="left"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5" fontId="0" fillId="0" borderId="2" xfId="0" applyFont="true" applyBorder="true" applyAlignment="true" applyProtection="false">
      <alignment horizontal="center" vertical="bottom" textRotation="0" wrapText="false" indent="0" shrinkToFit="false"/>
      <protection locked="true" hidden="false"/>
    </xf>
    <xf numFmtId="165" fontId="8" fillId="0" borderId="2" xfId="0" applyFont="true" applyBorder="true" applyAlignment="true" applyProtection="false">
      <alignment horizontal="left"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left" vertical="bottom" textRotation="0" wrapText="false" indent="0" shrinkToFit="false"/>
      <protection locked="true" hidden="false"/>
    </xf>
    <xf numFmtId="165" fontId="11" fillId="0" borderId="0" xfId="0" applyFont="true" applyBorder="false" applyAlignment="true" applyProtection="false">
      <alignment horizontal="left" vertical="bottom" textRotation="0" wrapText="false" indent="0" shrinkToFit="false"/>
      <protection locked="true" hidden="false"/>
    </xf>
    <xf numFmtId="165" fontId="12"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true" indent="0" shrinkToFit="false"/>
      <protection locked="true" hidden="false"/>
    </xf>
    <xf numFmtId="165" fontId="0" fillId="0" borderId="0" xfId="0" applyFont="true" applyBorder="false" applyAlignment="true" applyProtection="false">
      <alignment horizontal="left" vertical="center" textRotation="0" wrapText="true" indent="0" shrinkToFit="false"/>
      <protection locked="true" hidden="false"/>
    </xf>
    <xf numFmtId="165" fontId="0" fillId="0" borderId="0" xfId="0" applyFont="true" applyBorder="false" applyAlignment="true" applyProtection="false">
      <alignment horizontal="left" vertical="center"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5" fontId="13" fillId="0" borderId="0" xfId="0" applyFont="true" applyBorder="false" applyAlignment="false" applyProtection="false">
      <alignment horizontal="general" vertical="bottom" textRotation="0" wrapText="false" indent="0" shrinkToFit="false"/>
      <protection locked="true" hidden="false"/>
    </xf>
    <xf numFmtId="165" fontId="14" fillId="2" borderId="1" xfId="0" applyFont="true" applyBorder="true" applyAlignment="true" applyProtection="false">
      <alignment horizontal="center" vertical="center" textRotation="0" wrapText="false" indent="0" shrinkToFit="false"/>
      <protection locked="true" hidden="false"/>
    </xf>
    <xf numFmtId="166" fontId="14" fillId="2" borderId="1" xfId="0" applyFont="true" applyBorder="true" applyAlignment="true" applyProtection="false">
      <alignment horizontal="center" vertical="center" textRotation="0" wrapText="false" indent="0" shrinkToFit="false"/>
      <protection locked="true" hidden="false"/>
    </xf>
    <xf numFmtId="165" fontId="7" fillId="0" borderId="3" xfId="0" applyFont="true" applyBorder="true" applyAlignment="false" applyProtection="fals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6" fontId="15" fillId="0" borderId="4" xfId="0" applyFont="true" applyBorder="true" applyAlignment="true" applyProtection="false">
      <alignment horizontal="center" vertical="center" textRotation="0" wrapText="false" indent="0" shrinkToFit="false"/>
      <protection locked="true" hidden="false"/>
    </xf>
    <xf numFmtId="165" fontId="16" fillId="0" borderId="3" xfId="0" applyFont="true" applyBorder="true" applyAlignment="false" applyProtection="false">
      <alignment horizontal="general" vertical="bottom" textRotation="0" wrapText="false" indent="0" shrinkToFit="false"/>
      <protection locked="true" hidden="false"/>
    </xf>
    <xf numFmtId="165" fontId="16" fillId="0" borderId="0" xfId="0" applyFont="true" applyBorder="false" applyAlignment="false" applyProtection="false">
      <alignment horizontal="general" vertical="bottom" textRotation="0" wrapText="false" indent="0" shrinkToFit="false"/>
      <protection locked="true" hidden="false"/>
    </xf>
    <xf numFmtId="165" fontId="6" fillId="3" borderId="5" xfId="0" applyFont="true" applyBorder="true" applyAlignment="true" applyProtection="false">
      <alignment horizontal="left" vertical="bottom" textRotation="0" wrapText="false" indent="0" shrinkToFit="false"/>
      <protection locked="true" hidden="false"/>
    </xf>
    <xf numFmtId="166" fontId="6" fillId="3" borderId="4" xfId="0" applyFont="true" applyBorder="tru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general"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6" fontId="6" fillId="0" borderId="4" xfId="0" applyFont="true" applyBorder="true" applyAlignment="true" applyProtection="false">
      <alignment horizontal="left" vertical="top" textRotation="0" wrapText="true" indent="0" shrinkToFit="false"/>
      <protection locked="true" hidden="false"/>
    </xf>
    <xf numFmtId="165" fontId="6" fillId="3" borderId="0" xfId="0" applyFont="true" applyBorder="false" applyAlignment="true" applyProtection="false">
      <alignment horizontal="general" vertical="center" textRotation="0" wrapText="false" indent="0" shrinkToFit="false"/>
      <protection locked="true" hidden="false"/>
    </xf>
    <xf numFmtId="165" fontId="6" fillId="3" borderId="5" xfId="0" applyFont="true" applyBorder="true" applyAlignment="true" applyProtection="false">
      <alignment horizontal="left" vertical="center" textRotation="0" wrapText="false" indent="0" shrinkToFit="false"/>
      <protection locked="true" hidden="false"/>
    </xf>
    <xf numFmtId="166" fontId="6" fillId="3" borderId="4" xfId="0" applyFont="true" applyBorder="true" applyAlignment="true" applyProtection="false">
      <alignment horizontal="left" vertical="center" textRotation="0" wrapText="true" indent="0" shrinkToFit="false"/>
      <protection locked="true" hidden="false"/>
    </xf>
    <xf numFmtId="166" fontId="6" fillId="0" borderId="4" xfId="0" applyFont="true" applyBorder="true" applyAlignment="true" applyProtection="false">
      <alignment horizontal="left" vertical="center" textRotation="0" wrapText="false" indent="0" shrinkToFit="false"/>
      <protection locked="true" hidden="false"/>
    </xf>
    <xf numFmtId="166" fontId="6" fillId="0" borderId="4" xfId="0" applyFont="true" applyBorder="true" applyAlignment="true" applyProtection="false">
      <alignment horizontal="left" vertical="center" textRotation="0" wrapText="true" indent="0" shrinkToFit="false"/>
      <protection locked="true" hidden="false"/>
    </xf>
    <xf numFmtId="165" fontId="6" fillId="3" borderId="0" xfId="0" applyFont="true" applyBorder="false" applyAlignment="true" applyProtection="false">
      <alignment horizontal="left" vertical="center" textRotation="0" wrapText="false" indent="0" shrinkToFit="false"/>
      <protection locked="true" hidden="false"/>
    </xf>
    <xf numFmtId="165" fontId="6" fillId="0" borderId="5" xfId="0" applyFont="true" applyBorder="true" applyAlignment="true" applyProtection="false">
      <alignment horizontal="left" vertical="bottom" textRotation="0" wrapText="false" indent="0" shrinkToFit="false"/>
      <protection locked="true" hidden="false"/>
    </xf>
    <xf numFmtId="165" fontId="6" fillId="3" borderId="0" xfId="0" applyFont="true" applyBorder="false" applyAlignment="false" applyProtection="false">
      <alignment horizontal="general" vertical="bottom" textRotation="0" wrapText="false" indent="0" shrinkToFit="false"/>
      <protection locked="true" hidden="false"/>
    </xf>
    <xf numFmtId="165" fontId="15" fillId="0" borderId="0" xfId="0" applyFont="true" applyBorder="false" applyAlignment="false" applyProtection="false">
      <alignment horizontal="general" vertical="bottom" textRotation="0" wrapText="false" indent="0" shrinkToFit="false"/>
      <protection locked="true" hidden="false"/>
    </xf>
    <xf numFmtId="165" fontId="16" fillId="0" borderId="6" xfId="0" applyFont="true" applyBorder="true" applyAlignment="true" applyProtection="false">
      <alignment horizontal="left" vertical="bottom" textRotation="0" wrapText="false" indent="0" shrinkToFit="false"/>
      <protection locked="true" hidden="false"/>
    </xf>
    <xf numFmtId="165" fontId="7" fillId="0" borderId="7" xfId="0" applyFont="true" applyBorder="true" applyAlignment="false" applyProtection="false">
      <alignment horizontal="general" vertical="bottom" textRotation="0" wrapText="false" indent="0" shrinkToFit="false"/>
      <protection locked="true" hidden="false"/>
    </xf>
    <xf numFmtId="166" fontId="15" fillId="0" borderId="8" xfId="0" applyFont="true" applyBorder="true" applyAlignment="true" applyProtection="false">
      <alignment horizontal="center" vertical="center" textRotation="0" wrapText="false" indent="0" shrinkToFit="false"/>
      <protection locked="true" hidden="false"/>
    </xf>
    <xf numFmtId="165" fontId="6" fillId="3" borderId="5" xfId="0" applyFont="true" applyBorder="true" applyAlignment="true" applyProtection="false">
      <alignment horizontal="left" vertical="center" textRotation="0" wrapText="tru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5" fontId="6" fillId="0" borderId="5" xfId="0" applyFont="true" applyBorder="true" applyAlignment="true" applyProtection="false">
      <alignment horizontal="left" vertical="center" textRotation="0" wrapText="true" indent="0" shrinkToFit="false"/>
      <protection locked="true" hidden="false"/>
    </xf>
    <xf numFmtId="166" fontId="6" fillId="3" borderId="4" xfId="0" applyFont="true" applyBorder="true" applyAlignment="true" applyProtection="false">
      <alignment horizontal="left" vertical="top" textRotation="0" wrapText="true" indent="0" shrinkToFit="false"/>
      <protection locked="true" hidden="false"/>
    </xf>
    <xf numFmtId="165" fontId="6" fillId="0" borderId="5" xfId="0" applyFont="true" applyBorder="true" applyAlignment="true" applyProtection="false">
      <alignment horizontal="left" vertical="center" textRotation="0" wrapText="false" indent="0" shrinkToFit="false"/>
      <protection locked="true" hidden="false"/>
    </xf>
    <xf numFmtId="165" fontId="6" fillId="0" borderId="0" xfId="0" applyFont="true" applyBorder="true" applyAlignment="true" applyProtection="false">
      <alignment horizontal="left" vertical="center" textRotation="0" wrapText="false" indent="0" shrinkToFit="false"/>
      <protection locked="true" hidden="false"/>
    </xf>
    <xf numFmtId="165" fontId="6" fillId="3" borderId="0" xfId="0" applyFont="true" applyBorder="true" applyAlignment="true" applyProtection="false">
      <alignment horizontal="left" vertical="center" textRotation="0" wrapText="true" indent="0" shrinkToFit="false"/>
      <protection locked="true" hidden="false"/>
    </xf>
    <xf numFmtId="165" fontId="6" fillId="3" borderId="0" xfId="0" applyFont="true" applyBorder="true" applyAlignment="true" applyProtection="false">
      <alignment horizontal="left" vertical="center" textRotation="0" wrapText="false" indent="0" shrinkToFit="false"/>
      <protection locked="true" hidden="false"/>
    </xf>
    <xf numFmtId="165" fontId="17" fillId="3" borderId="4" xfId="0" applyFont="true" applyBorder="true" applyAlignment="false" applyProtection="false">
      <alignment horizontal="general" vertical="bottom" textRotation="0" wrapText="false" indent="0" shrinkToFit="false"/>
      <protection locked="true" hidden="false"/>
    </xf>
    <xf numFmtId="165" fontId="18" fillId="0" borderId="0" xfId="0" applyFont="true" applyBorder="false" applyAlignment="false" applyProtection="false">
      <alignment horizontal="general" vertical="bottom" textRotation="0" wrapText="false" indent="0" shrinkToFit="false"/>
      <protection locked="true" hidden="false"/>
    </xf>
    <xf numFmtId="165" fontId="18" fillId="0" borderId="4" xfId="0" applyFont="true" applyBorder="true" applyAlignment="false" applyProtection="false">
      <alignment horizontal="general" vertical="bottom" textRotation="0" wrapText="false" indent="0" shrinkToFit="false"/>
      <protection locked="true" hidden="false"/>
    </xf>
    <xf numFmtId="165" fontId="18" fillId="3" borderId="0" xfId="0" applyFont="true" applyBorder="false" applyAlignment="false" applyProtection="false">
      <alignment horizontal="general" vertical="bottom" textRotation="0" wrapText="false" indent="0" shrinkToFit="false"/>
      <protection locked="true" hidden="false"/>
    </xf>
    <xf numFmtId="165" fontId="0" fillId="3" borderId="0" xfId="0" applyFont="false" applyBorder="false" applyAlignment="false" applyProtection="false">
      <alignment horizontal="general" vertical="bottom" textRotation="0" wrapText="false" indent="0" shrinkToFit="false"/>
      <protection locked="true" hidden="false"/>
    </xf>
    <xf numFmtId="165" fontId="6" fillId="0" borderId="9" xfId="0" applyFont="true" applyBorder="true" applyAlignment="true" applyProtection="false">
      <alignment horizontal="left" vertical="center" textRotation="0" wrapText="false" indent="0" shrinkToFit="false"/>
      <protection locked="true" hidden="false"/>
    </xf>
    <xf numFmtId="166" fontId="6" fillId="0" borderId="10" xfId="0" applyFont="true" applyBorder="true" applyAlignment="true" applyProtection="false">
      <alignment horizontal="left" vertical="center" textRotation="0" wrapText="false" indent="0" shrinkToFit="false"/>
      <protection locked="true" hidden="false"/>
    </xf>
    <xf numFmtId="165" fontId="19" fillId="0" borderId="6" xfId="0" applyFont="true" applyBorder="true" applyAlignment="true" applyProtection="false">
      <alignment horizontal="center" vertical="bottom" textRotation="0" wrapText="false" indent="0" shrinkToFit="false"/>
      <protection locked="true" hidden="false"/>
    </xf>
    <xf numFmtId="165" fontId="19" fillId="0" borderId="7" xfId="0" applyFont="true" applyBorder="true" applyAlignment="true" applyProtection="false">
      <alignment horizontal="left" vertical="bottom" textRotation="0" wrapText="false" indent="0" shrinkToFit="false"/>
      <protection locked="true" hidden="false"/>
    </xf>
    <xf numFmtId="165" fontId="0" fillId="0" borderId="11" xfId="0" applyFont="false" applyBorder="true" applyAlignment="false" applyProtection="false">
      <alignment horizontal="general" vertical="bottom" textRotation="0" wrapText="false" indent="0" shrinkToFit="false"/>
      <protection locked="true" hidden="false"/>
    </xf>
    <xf numFmtId="166" fontId="20" fillId="0" borderId="8" xfId="0" applyFont="true" applyBorder="true" applyAlignment="false" applyProtection="false">
      <alignment horizontal="general" vertical="bottom" textRotation="0" wrapText="false" indent="0" shrinkToFit="false"/>
      <protection locked="true" hidden="false"/>
    </xf>
    <xf numFmtId="165" fontId="19" fillId="0" borderId="3" xfId="0" applyFont="true" applyBorder="true" applyAlignment="true" applyProtection="false">
      <alignment horizontal="center" vertical="bottom" textRotation="0" wrapText="false" indent="0" shrinkToFit="false"/>
      <protection locked="true" hidden="false"/>
    </xf>
    <xf numFmtId="165" fontId="19" fillId="0" borderId="0" xfId="0" applyFont="true" applyBorder="false" applyAlignment="true" applyProtection="false">
      <alignment horizontal="left" vertical="bottom" textRotation="0" wrapText="false" indent="0" shrinkToFit="false"/>
      <protection locked="true" hidden="false"/>
    </xf>
    <xf numFmtId="165" fontId="0" fillId="0" borderId="5" xfId="0" applyFont="false" applyBorder="true" applyAlignment="false" applyProtection="false">
      <alignment horizontal="general" vertical="bottom" textRotation="0" wrapText="false" indent="0" shrinkToFit="false"/>
      <protection locked="true" hidden="false"/>
    </xf>
    <xf numFmtId="166" fontId="20" fillId="0" borderId="4" xfId="0" applyFont="true" applyBorder="true" applyAlignment="false" applyProtection="false">
      <alignment horizontal="general" vertical="bottom" textRotation="0" wrapText="false" indent="0" shrinkToFit="false"/>
      <protection locked="true" hidden="false"/>
    </xf>
    <xf numFmtId="165" fontId="6" fillId="3" borderId="5" xfId="0" applyFont="true" applyBorder="true" applyAlignment="true" applyProtection="false">
      <alignment horizontal="general" vertical="center" textRotation="0" wrapText="false" indent="0" shrinkToFit="false"/>
      <protection locked="true" hidden="false"/>
    </xf>
    <xf numFmtId="165" fontId="7" fillId="3" borderId="4" xfId="0" applyFont="true" applyBorder="true" applyAlignment="false" applyProtection="false">
      <alignment horizontal="general" vertical="bottom" textRotation="0" wrapText="false" indent="0" shrinkToFit="false"/>
      <protection locked="true" hidden="false"/>
    </xf>
    <xf numFmtId="165" fontId="18" fillId="3" borderId="4" xfId="0" applyFont="true" applyBorder="true" applyAlignment="true" applyProtection="false">
      <alignment horizontal="left" vertical="top" textRotation="0" wrapText="true" indent="0" shrinkToFit="false"/>
      <protection locked="true" hidden="false"/>
    </xf>
    <xf numFmtId="165" fontId="7" fillId="0" borderId="12" xfId="0" applyFont="true" applyBorder="true" applyAlignment="false" applyProtection="false">
      <alignment horizontal="general" vertical="bottom" textRotation="0" wrapText="false" indent="0" shrinkToFit="false"/>
      <protection locked="true" hidden="false"/>
    </xf>
    <xf numFmtId="165" fontId="6" fillId="0" borderId="9" xfId="0" applyFont="true" applyBorder="true" applyAlignment="true" applyProtection="false">
      <alignment horizontal="general" vertical="center" textRotation="0" wrapText="false" indent="0" shrinkToFit="false"/>
      <protection locked="true" hidden="false"/>
    </xf>
    <xf numFmtId="165" fontId="7" fillId="0" borderId="13" xfId="0" applyFont="true" applyBorder="true" applyAlignment="false" applyProtection="false">
      <alignment horizontal="general" vertical="bottom" textRotation="0" wrapText="false" indent="0" shrinkToFit="false"/>
      <protection locked="true" hidden="false"/>
    </xf>
    <xf numFmtId="165" fontId="18" fillId="0" borderId="10" xfId="0" applyFont="tru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5" fontId="0" fillId="4" borderId="0" xfId="0" applyFont="fals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5" fontId="24" fillId="0" borderId="0" xfId="0" applyFont="true" applyBorder="true" applyAlignment="true" applyProtection="false">
      <alignment horizontal="center" vertical="center" textRotation="0" wrapText="true" indent="0" shrinkToFit="true"/>
      <protection locked="true" hidden="false"/>
    </xf>
    <xf numFmtId="165" fontId="25" fillId="0" borderId="14" xfId="0" applyFont="true" applyBorder="true" applyAlignment="true" applyProtection="false">
      <alignment horizontal="right" vertical="center" textRotation="0" wrapText="false" indent="0" shrinkToFit="true"/>
      <protection locked="true" hidden="false"/>
    </xf>
    <xf numFmtId="168" fontId="25" fillId="0" borderId="15" xfId="19" applyFont="true" applyBorder="true" applyAlignment="true" applyProtection="true">
      <alignment horizontal="center" vertical="center" textRotation="0" wrapText="true" indent="0" shrinkToFit="true"/>
      <protection locked="false" hidden="false"/>
    </xf>
    <xf numFmtId="166" fontId="25" fillId="0" borderId="0" xfId="0" applyFont="true" applyBorder="false" applyAlignment="true" applyProtection="false">
      <alignment horizontal="center" vertical="center" textRotation="0" wrapText="true" indent="0" shrinkToFit="true"/>
      <protection locked="true" hidden="false"/>
    </xf>
    <xf numFmtId="165" fontId="25" fillId="0" borderId="0" xfId="0" applyFont="true" applyBorder="false" applyAlignment="true" applyProtection="false">
      <alignment horizontal="center" vertical="center" textRotation="0" wrapText="true" indent="0" shrinkToFit="true"/>
      <protection locked="true" hidden="false"/>
    </xf>
    <xf numFmtId="165" fontId="26" fillId="0" borderId="16" xfId="0" applyFont="true" applyBorder="true" applyAlignment="true" applyProtection="true">
      <alignment horizontal="center" vertical="center" textRotation="0" wrapText="false" indent="0" shrinkToFit="true"/>
      <protection locked="false" hidden="false"/>
    </xf>
    <xf numFmtId="165" fontId="25" fillId="0" borderId="15" xfId="0" applyFont="true" applyBorder="true" applyAlignment="true" applyProtection="false">
      <alignment horizontal="center" vertical="center" textRotation="0" wrapText="false" indent="0" shrinkToFit="true"/>
      <protection locked="true" hidden="false"/>
    </xf>
    <xf numFmtId="166" fontId="0" fillId="0" borderId="3" xfId="0" applyFont="false" applyBorder="true" applyAlignment="true" applyProtection="false">
      <alignment horizontal="center" vertical="center" textRotation="0" wrapText="false" indent="0" shrinkToFit="true"/>
      <protection locked="true" hidden="false"/>
    </xf>
    <xf numFmtId="165" fontId="12" fillId="0" borderId="7" xfId="0" applyFont="true" applyBorder="true" applyAlignment="true" applyProtection="false">
      <alignment horizontal="right" vertical="bottom" textRotation="0" wrapText="false" indent="0" shrinkToFit="false"/>
      <protection locked="true" hidden="false"/>
    </xf>
    <xf numFmtId="166" fontId="12" fillId="0" borderId="7" xfId="0" applyFont="true" applyBorder="true" applyAlignment="false" applyProtection="false">
      <alignment horizontal="general" vertical="bottom" textRotation="0" wrapText="false" indent="0" shrinkToFit="false"/>
      <protection locked="true" hidden="false"/>
    </xf>
    <xf numFmtId="166" fontId="27" fillId="0" borderId="7" xfId="0" applyFont="true" applyBorder="true" applyAlignment="false" applyProtection="false">
      <alignment horizontal="general" vertical="bottom" textRotation="0" wrapText="false" indent="0" shrinkToFit="false"/>
      <protection locked="true" hidden="false"/>
    </xf>
    <xf numFmtId="166" fontId="28" fillId="0" borderId="0" xfId="0" applyFont="true" applyBorder="false" applyAlignment="true" applyProtection="true">
      <alignment horizontal="left" vertical="bottom" textRotation="0" wrapText="false" indent="0" shrinkToFit="false"/>
      <protection locked="false" hidden="false"/>
    </xf>
    <xf numFmtId="165" fontId="12"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true">
      <alignment horizontal="center" vertical="bottom" textRotation="0" wrapText="false" indent="0" shrinkToFit="false"/>
      <protection locked="false" hidden="false"/>
    </xf>
    <xf numFmtId="165" fontId="0" fillId="0" borderId="9" xfId="0" applyFont="false" applyBorder="true" applyAlignment="false" applyProtection="false">
      <alignment horizontal="general" vertical="bottom" textRotation="0" wrapText="false" indent="0" shrinkToFit="false"/>
      <protection locked="true" hidden="false"/>
    </xf>
    <xf numFmtId="165" fontId="0" fillId="0" borderId="9" xfId="0" applyFont="false" applyBorder="true" applyAlignment="true" applyProtection="false">
      <alignment horizontal="right" vertical="bottom" textRotation="0" wrapText="false" indent="0" shrinkToFit="false"/>
      <protection locked="true" hidden="false"/>
    </xf>
    <xf numFmtId="169" fontId="0" fillId="0" borderId="9" xfId="0" applyFont="false" applyBorder="true" applyAlignment="true" applyProtection="true">
      <alignment horizontal="right" vertical="bottom" textRotation="0" wrapText="false" indent="0" shrinkToFit="false"/>
      <protection locked="false" hidden="false"/>
    </xf>
    <xf numFmtId="166" fontId="0" fillId="0" borderId="9" xfId="0" applyFont="false" applyBorder="true" applyAlignment="false" applyProtection="true">
      <alignment horizontal="general" vertical="bottom" textRotation="0" wrapText="false" indent="0" shrinkToFit="false"/>
      <protection locked="false" hidden="false"/>
    </xf>
    <xf numFmtId="165" fontId="0" fillId="0" borderId="9" xfId="0" applyFont="false" applyBorder="true" applyAlignment="true" applyProtection="false">
      <alignment horizontal="right" vertical="bottom" textRotation="0" wrapText="true" indent="0" shrinkToFit="false"/>
      <protection locked="true" hidden="false"/>
    </xf>
    <xf numFmtId="165" fontId="26" fillId="5" borderId="1" xfId="0" applyFont="true" applyBorder="true" applyAlignment="true" applyProtection="false">
      <alignment horizontal="center" vertical="center" textRotation="0" wrapText="false" indent="0" shrinkToFit="false"/>
      <protection locked="true" hidden="false"/>
    </xf>
    <xf numFmtId="165" fontId="26" fillId="5" borderId="1" xfId="0" applyFont="true" applyBorder="true" applyAlignment="true" applyProtection="false">
      <alignment horizontal="center" vertical="bottom" textRotation="0" wrapText="false" indent="0" shrinkToFit="false"/>
      <protection locked="true" hidden="false"/>
    </xf>
    <xf numFmtId="169" fontId="29" fillId="5" borderId="1" xfId="0" applyFont="true" applyBorder="true" applyAlignment="true" applyProtection="false">
      <alignment horizontal="center" vertical="bottom" textRotation="0" wrapText="false" indent="0" shrinkToFit="false"/>
      <protection locked="true" hidden="false"/>
    </xf>
    <xf numFmtId="166" fontId="29" fillId="5" borderId="1" xfId="0" applyFont="true" applyBorder="true" applyAlignment="true" applyProtection="false">
      <alignment horizontal="center" vertical="bottom" textRotation="0" wrapText="false" indent="0" shrinkToFit="false"/>
      <protection locked="true" hidden="false"/>
    </xf>
    <xf numFmtId="169" fontId="0" fillId="5" borderId="14" xfId="0" applyFont="false" applyBorder="true" applyAlignment="true" applyProtection="false">
      <alignment horizontal="center" vertical="bottom" textRotation="0" wrapText="true" indent="0" shrinkToFit="false"/>
      <protection locked="true" hidden="false"/>
    </xf>
    <xf numFmtId="165" fontId="0" fillId="5" borderId="8" xfId="0" applyFont="false" applyBorder="true" applyAlignment="true" applyProtection="true">
      <alignment horizontal="center" vertical="bottom" textRotation="0" wrapText="true" indent="0" shrinkToFit="false"/>
      <protection locked="false" hidden="false"/>
    </xf>
    <xf numFmtId="165" fontId="0" fillId="5" borderId="8" xfId="0" applyFont="false" applyBorder="true" applyAlignment="true" applyProtection="true">
      <alignment horizontal="general" vertical="bottom" textRotation="0" wrapText="true" indent="0" shrinkToFit="false"/>
      <protection locked="false" hidden="false"/>
    </xf>
    <xf numFmtId="170" fontId="0" fillId="6" borderId="6" xfId="0" applyFont="false" applyBorder="true" applyAlignment="true" applyProtection="false">
      <alignment horizontal="center" vertical="center" textRotation="0" wrapText="true" indent="0" shrinkToFit="false"/>
      <protection locked="true" hidden="false"/>
    </xf>
    <xf numFmtId="165" fontId="30" fillId="6" borderId="7" xfId="0" applyFont="true" applyBorder="true" applyAlignment="true" applyProtection="false">
      <alignment horizontal="right" vertical="center" textRotation="0" wrapText="true" indent="0" shrinkToFit="false"/>
      <protection locked="true" hidden="false"/>
    </xf>
    <xf numFmtId="165" fontId="31" fillId="6" borderId="7" xfId="0" applyFont="true" applyBorder="true" applyAlignment="true" applyProtection="false">
      <alignment horizontal="right" vertical="center" textRotation="0" wrapText="true" indent="0" shrinkToFit="false"/>
      <protection locked="true" hidden="false"/>
    </xf>
    <xf numFmtId="171" fontId="26" fillId="6" borderId="1" xfId="0" applyFont="true" applyBorder="true" applyAlignment="true" applyProtection="false">
      <alignment horizontal="left" vertical="center" textRotation="0" wrapText="true" indent="0" shrinkToFit="false"/>
      <protection locked="true" hidden="false"/>
    </xf>
    <xf numFmtId="166" fontId="26" fillId="7" borderId="1" xfId="0" applyFont="true" applyBorder="true" applyAlignment="true" applyProtection="true">
      <alignment horizontal="right" vertical="bottom" textRotation="0" wrapText="false" indent="0" shrinkToFit="false"/>
      <protection locked="false" hidden="false"/>
    </xf>
    <xf numFmtId="165" fontId="12" fillId="6" borderId="16" xfId="0" applyFont="true" applyBorder="true" applyAlignment="true" applyProtection="false">
      <alignment horizontal="general" vertical="center" textRotation="0" wrapText="true" indent="0" shrinkToFit="false"/>
      <protection locked="true" hidden="false"/>
    </xf>
    <xf numFmtId="165" fontId="0" fillId="6" borderId="0" xfId="0" applyFont="false" applyBorder="false" applyAlignment="false" applyProtection="true">
      <alignment horizontal="general" vertical="bottom" textRotation="0" wrapText="false" indent="0" shrinkToFit="false"/>
      <protection locked="false" hidden="false"/>
    </xf>
    <xf numFmtId="165" fontId="0" fillId="6" borderId="0" xfId="0" applyFont="false" applyBorder="false" applyAlignment="true" applyProtection="true">
      <alignment horizontal="general" vertical="bottom" textRotation="0" wrapText="true" indent="0" shrinkToFit="false"/>
      <protection locked="false" hidden="false"/>
    </xf>
    <xf numFmtId="165" fontId="0" fillId="6" borderId="5" xfId="0" applyFont="false" applyBorder="true" applyAlignment="true" applyProtection="true">
      <alignment horizontal="general" vertical="bottom" textRotation="0" wrapText="true" indent="0" shrinkToFit="false"/>
      <protection locked="false" hidden="false"/>
    </xf>
    <xf numFmtId="170" fontId="32" fillId="0" borderId="1" xfId="0" applyFont="true" applyBorder="true" applyAlignment="true" applyProtection="true">
      <alignment horizontal="center" vertical="center" textRotation="0" wrapText="true" indent="0" shrinkToFit="false"/>
      <protection locked="false" hidden="false"/>
    </xf>
    <xf numFmtId="165" fontId="32" fillId="0" borderId="1" xfId="0" applyFont="true" applyBorder="true" applyAlignment="true" applyProtection="true">
      <alignment horizontal="left" vertical="center" textRotation="0" wrapText="true" indent="0" shrinkToFit="false"/>
      <protection locked="false" hidden="false"/>
    </xf>
    <xf numFmtId="172" fontId="32" fillId="0" borderId="1" xfId="0" applyFont="true" applyBorder="true" applyAlignment="true" applyProtection="true">
      <alignment horizontal="general" vertical="center" textRotation="0" wrapText="true" indent="0" shrinkToFit="false"/>
      <protection locked="false" hidden="false"/>
    </xf>
    <xf numFmtId="166" fontId="32" fillId="0" borderId="1" xfId="0" applyFont="true" applyBorder="true" applyAlignment="true" applyProtection="false">
      <alignment horizontal="general" vertical="center" textRotation="0" wrapText="true" indent="0" shrinkToFit="false"/>
      <protection locked="true" hidden="false"/>
    </xf>
    <xf numFmtId="165" fontId="33" fillId="0" borderId="0" xfId="0" applyFont="true" applyBorder="false" applyAlignment="true" applyProtection="false">
      <alignment horizontal="left" vertical="center" textRotation="0" wrapText="false" indent="0" shrinkToFit="false"/>
      <protection locked="true" hidden="false"/>
    </xf>
    <xf numFmtId="165" fontId="0" fillId="0" borderId="1" xfId="0" applyFont="false" applyBorder="true" applyAlignment="true" applyProtection="true">
      <alignment horizontal="general" vertical="bottom" textRotation="0" wrapText="true" indent="0" shrinkToFit="false"/>
      <protection locked="false" hidden="false"/>
    </xf>
    <xf numFmtId="165" fontId="35" fillId="0" borderId="0" xfId="0" applyFont="true" applyBorder="false" applyAlignment="true" applyProtection="false">
      <alignment horizontal="left" vertical="center" textRotation="0" wrapText="false" indent="0" shrinkToFit="false"/>
      <protection locked="true" hidden="false"/>
    </xf>
    <xf numFmtId="165" fontId="33" fillId="0" borderId="0" xfId="0" applyFont="true" applyBorder="false" applyAlignment="true" applyProtection="false">
      <alignment horizontal="left" vertical="center" textRotation="0" wrapText="false" indent="0" shrinkToFit="true"/>
      <protection locked="true" hidden="false"/>
    </xf>
    <xf numFmtId="165" fontId="35" fillId="0" borderId="0" xfId="0" applyFont="true" applyBorder="false" applyAlignment="true" applyProtection="false">
      <alignment horizontal="left" vertical="center" textRotation="0" wrapText="true" indent="0" shrinkToFit="false"/>
      <protection locked="true" hidden="false"/>
    </xf>
    <xf numFmtId="165" fontId="33" fillId="0" borderId="0" xfId="0" applyFont="true" applyBorder="false" applyAlignment="true" applyProtection="false">
      <alignment horizontal="left" vertical="center" textRotation="0" wrapText="true" indent="0" shrinkToFit="true"/>
      <protection locked="true" hidden="false"/>
    </xf>
    <xf numFmtId="165" fontId="33" fillId="0" borderId="3" xfId="0" applyFont="true" applyBorder="true" applyAlignment="true" applyProtection="false">
      <alignment horizontal="left" vertical="center" textRotation="0" wrapText="false" indent="0" shrinkToFit="false"/>
      <protection locked="true" hidden="false"/>
    </xf>
    <xf numFmtId="165" fontId="33" fillId="0" borderId="12" xfId="0" applyFont="true" applyBorder="true" applyAlignment="true" applyProtection="false">
      <alignment horizontal="left" vertical="center" textRotation="0" wrapText="false" indent="0" shrinkToFit="false"/>
      <protection locked="true" hidden="false"/>
    </xf>
    <xf numFmtId="164" fontId="0" fillId="4" borderId="14" xfId="0" applyFont="false" applyBorder="true" applyAlignment="true" applyProtection="true">
      <alignment horizontal="general" vertical="center" textRotation="0" wrapText="true" indent="0" shrinkToFit="false"/>
      <protection locked="false" hidden="false"/>
    </xf>
    <xf numFmtId="169" fontId="32" fillId="0" borderId="1" xfId="0" applyFont="true" applyBorder="true" applyAlignment="true" applyProtection="true">
      <alignment horizontal="center" vertical="center" textRotation="0" wrapText="true" indent="0" shrinkToFit="false"/>
      <protection locked="false" hidden="false"/>
    </xf>
    <xf numFmtId="165" fontId="36" fillId="0" borderId="0" xfId="0" applyFont="true" applyBorder="false" applyAlignment="true" applyProtection="false">
      <alignment horizontal="left"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5" fontId="7" fillId="0" borderId="17" xfId="0" applyFont="true" applyBorder="true" applyAlignment="true" applyProtection="false">
      <alignment horizontal="center" vertical="bottom" textRotation="0" wrapText="false" indent="0" shrinkToFit="false"/>
      <protection locked="true" hidden="false"/>
    </xf>
    <xf numFmtId="165" fontId="37" fillId="0" borderId="18" xfId="0" applyFont="true" applyBorder="true" applyAlignment="true" applyProtection="false">
      <alignment horizontal="center" vertical="center" textRotation="0" wrapText="false" indent="0" shrinkToFit="false"/>
      <protection locked="true" hidden="false"/>
    </xf>
    <xf numFmtId="173" fontId="38" fillId="0" borderId="19" xfId="0" applyFont="true" applyBorder="true" applyAlignment="true" applyProtection="false">
      <alignment horizontal="center" vertical="center" textRotation="0" wrapText="true" indent="0" shrinkToFit="false"/>
      <protection locked="true" hidden="false"/>
    </xf>
    <xf numFmtId="165" fontId="39" fillId="0" borderId="0" xfId="0" applyFont="true" applyBorder="true" applyAlignment="true" applyProtection="false">
      <alignment horizontal="right" vertical="center" textRotation="0" wrapText="false" indent="0" shrinkToFit="false"/>
      <protection locked="true" hidden="false"/>
    </xf>
    <xf numFmtId="171" fontId="40" fillId="0" borderId="0" xfId="0" applyFont="true" applyBorder="false" applyAlignment="true" applyProtection="false">
      <alignment horizontal="center" vertical="center" textRotation="0" wrapText="false" indent="0" shrinkToFit="false"/>
      <protection locked="true" hidden="false"/>
    </xf>
    <xf numFmtId="165" fontId="38" fillId="2" borderId="1" xfId="0" applyFont="true" applyBorder="true" applyAlignment="true" applyProtection="false">
      <alignment horizontal="center" vertical="center" textRotation="0" wrapText="false" indent="0" shrinkToFit="false"/>
      <protection locked="true" hidden="false"/>
    </xf>
    <xf numFmtId="166" fontId="38" fillId="2" borderId="1" xfId="0" applyFont="true" applyBorder="true" applyAlignment="true" applyProtection="false">
      <alignment horizontal="center" vertical="center" textRotation="0" wrapText="false" indent="0" shrinkToFit="false"/>
      <protection locked="true" hidden="false"/>
    </xf>
    <xf numFmtId="165" fontId="38" fillId="0" borderId="3" xfId="0" applyFont="true" applyBorder="true" applyAlignment="false" applyProtection="false">
      <alignment horizontal="general" vertical="bottom" textRotation="0" wrapText="false" indent="0" shrinkToFit="false"/>
      <protection locked="true" hidden="false"/>
    </xf>
    <xf numFmtId="165" fontId="38" fillId="0" borderId="0" xfId="0" applyFont="true" applyBorder="false" applyAlignment="true" applyProtection="false">
      <alignment horizontal="left" vertical="bottom" textRotation="0" wrapText="false" indent="0" shrinkToFit="false"/>
      <protection locked="true" hidden="false"/>
    </xf>
    <xf numFmtId="166" fontId="6" fillId="0" borderId="4" xfId="0" applyFont="true" applyBorder="true" applyAlignment="false" applyProtection="false">
      <alignment horizontal="general" vertical="bottom" textRotation="0" wrapText="false" indent="0" shrinkToFit="false"/>
      <protection locked="true" hidden="false"/>
    </xf>
    <xf numFmtId="165" fontId="38" fillId="8" borderId="14" xfId="0" applyFont="true" applyBorder="true" applyAlignment="false" applyProtection="false">
      <alignment horizontal="general" vertical="bottom" textRotation="0" wrapText="false" indent="0" shrinkToFit="false"/>
      <protection locked="true" hidden="false"/>
    </xf>
    <xf numFmtId="165" fontId="38" fillId="8" borderId="16" xfId="0" applyFont="true" applyBorder="true" applyAlignment="true" applyProtection="false">
      <alignment horizontal="right" vertical="bottom" textRotation="0" wrapText="false" indent="0" shrinkToFit="false"/>
      <protection locked="true" hidden="false"/>
    </xf>
    <xf numFmtId="171" fontId="38" fillId="8" borderId="16" xfId="0" applyFont="true" applyBorder="true" applyAlignment="true" applyProtection="false">
      <alignment horizontal="left" vertical="bottom" textRotation="0" wrapText="false" indent="0" shrinkToFit="false"/>
      <protection locked="true" hidden="false"/>
    </xf>
    <xf numFmtId="166" fontId="33" fillId="8" borderId="1" xfId="0" applyFont="true" applyBorder="true" applyAlignment="true" applyProtection="false">
      <alignment horizontal="center" vertical="center" textRotation="0" wrapText="false" indent="0" shrinkToFit="false"/>
      <protection locked="true" hidden="false"/>
    </xf>
    <xf numFmtId="165" fontId="7" fillId="0" borderId="6" xfId="0" applyFont="true" applyBorder="true" applyAlignment="false" applyProtection="false">
      <alignment horizontal="general" vertical="bottom" textRotation="0" wrapText="false" indent="0" shrinkToFit="false"/>
      <protection locked="true" hidden="false"/>
    </xf>
    <xf numFmtId="166" fontId="33" fillId="0" borderId="8" xfId="0" applyFont="true" applyBorder="true" applyAlignment="true" applyProtection="false">
      <alignment horizontal="center" vertical="center" textRotation="0" wrapText="false" indent="0" shrinkToFit="false"/>
      <protection locked="true" hidden="false"/>
    </xf>
    <xf numFmtId="165" fontId="41" fillId="0" borderId="3" xfId="0" applyFont="true" applyBorder="true" applyAlignment="false" applyProtection="false">
      <alignment horizontal="general" vertical="bottom" textRotation="0" wrapText="false" indent="0" shrinkToFit="false"/>
      <protection locked="true" hidden="false"/>
    </xf>
    <xf numFmtId="166" fontId="33" fillId="0" borderId="4" xfId="0" applyFont="true" applyBorder="true" applyAlignment="true" applyProtection="false">
      <alignment horizontal="center" vertical="center" textRotation="0" wrapText="false" indent="0" shrinkToFit="false"/>
      <protection locked="true" hidden="false"/>
    </xf>
    <xf numFmtId="165" fontId="33" fillId="0" borderId="3" xfId="0" applyFont="true" applyBorder="true" applyAlignment="true" applyProtection="false">
      <alignment horizontal="center" vertical="bottom" textRotation="0" wrapText="false" indent="0" shrinkToFit="false"/>
      <protection locked="true" hidden="false"/>
    </xf>
    <xf numFmtId="165" fontId="33" fillId="0" borderId="0" xfId="0" applyFont="true" applyBorder="false" applyAlignment="false" applyProtection="false">
      <alignment horizontal="general" vertical="bottom" textRotation="0" wrapText="false" indent="0" shrinkToFit="false"/>
      <protection locked="true" hidden="false"/>
    </xf>
    <xf numFmtId="165" fontId="35" fillId="0" borderId="5" xfId="0" applyFont="true" applyBorder="true" applyAlignment="true" applyProtection="false">
      <alignment horizontal="left" vertical="center" textRotation="0" wrapText="true" indent="0" shrinkToFit="false"/>
      <protection locked="true" hidden="false"/>
    </xf>
    <xf numFmtId="165" fontId="33" fillId="0" borderId="5" xfId="0" applyFont="true" applyBorder="true" applyAlignment="true" applyProtection="false">
      <alignment horizontal="left" vertical="center" textRotation="0" wrapText="false" indent="0" shrinkToFit="true"/>
      <protection locked="true" hidden="false"/>
    </xf>
    <xf numFmtId="165" fontId="35" fillId="0" borderId="0" xfId="0" applyFont="true" applyBorder="false" applyAlignment="false" applyProtection="false">
      <alignment horizontal="general" vertical="bottom" textRotation="0" wrapText="false" indent="0" shrinkToFit="false"/>
      <protection locked="true" hidden="false"/>
    </xf>
    <xf numFmtId="165" fontId="17" fillId="0" borderId="0" xfId="0" applyFont="true" applyBorder="false" applyAlignment="false" applyProtection="false">
      <alignment horizontal="general" vertical="bottom" textRotation="0" wrapText="false" indent="0" shrinkToFit="false"/>
      <protection locked="true" hidden="false"/>
    </xf>
    <xf numFmtId="165" fontId="38" fillId="9" borderId="14" xfId="0" applyFont="true" applyBorder="true" applyAlignment="true" applyProtection="false">
      <alignment horizontal="right" vertical="bottom" textRotation="0" wrapText="false" indent="0" shrinkToFit="false"/>
      <protection locked="true" hidden="false"/>
    </xf>
    <xf numFmtId="171" fontId="38" fillId="9" borderId="15" xfId="0" applyFont="true" applyBorder="true" applyAlignment="true" applyProtection="false">
      <alignment horizontal="left" vertical="bottom" textRotation="0" wrapText="false" indent="0" shrinkToFit="false"/>
      <protection locked="true" hidden="false"/>
    </xf>
    <xf numFmtId="166" fontId="33" fillId="9" borderId="1" xfId="0" applyFont="true" applyBorder="true" applyAlignment="true" applyProtection="true">
      <alignment horizontal="center" vertical="center" textRotation="0" wrapText="false" indent="0" shrinkToFit="false"/>
      <protection locked="true" hidden="true"/>
    </xf>
    <xf numFmtId="165" fontId="16" fillId="0" borderId="3" xfId="0" applyFont="true" applyBorder="true" applyAlignment="true" applyProtection="false">
      <alignment horizontal="right" vertical="bottom" textRotation="0" wrapText="false" indent="0" shrinkToFit="false"/>
      <protection locked="true" hidden="false"/>
    </xf>
    <xf numFmtId="165" fontId="17" fillId="0" borderId="0" xfId="0" applyFont="true" applyBorder="false" applyAlignment="true" applyProtection="false">
      <alignment horizontal="right" vertical="bottom" textRotation="0" wrapText="false" indent="0" shrinkToFit="false"/>
      <protection locked="true" hidden="false"/>
    </xf>
    <xf numFmtId="165" fontId="16" fillId="0" borderId="0" xfId="0" applyFont="true" applyBorder="false" applyAlignment="true" applyProtection="false">
      <alignment horizontal="left" vertical="bottom" textRotation="0" wrapText="false" indent="0" shrinkToFit="false"/>
      <protection locked="true" hidden="false"/>
    </xf>
    <xf numFmtId="166" fontId="33" fillId="0" borderId="4" xfId="0" applyFont="true" applyBorder="true" applyAlignment="true" applyProtection="true">
      <alignment horizontal="center" vertical="center" textRotation="0" wrapText="false" indent="0" shrinkToFit="false"/>
      <protection locked="true" hidden="true"/>
    </xf>
    <xf numFmtId="165" fontId="33" fillId="0" borderId="5" xfId="0" applyFont="true" applyBorder="true" applyAlignment="true" applyProtection="false">
      <alignment horizontal="left" vertical="center" textRotation="0" wrapText="true" indent="0" shrinkToFit="true"/>
      <protection locked="true" hidden="false"/>
    </xf>
    <xf numFmtId="165" fontId="35" fillId="0" borderId="5" xfId="0" applyFont="true" applyBorder="true" applyAlignment="true" applyProtection="false">
      <alignment horizontal="left" vertical="center" textRotation="0" wrapText="false" indent="0" shrinkToFit="false"/>
      <protection locked="true" hidden="false"/>
    </xf>
    <xf numFmtId="165" fontId="38" fillId="10" borderId="14" xfId="0" applyFont="true" applyBorder="true" applyAlignment="true" applyProtection="false">
      <alignment horizontal="right" vertical="bottom" textRotation="0" wrapText="false" indent="0" shrinkToFit="false"/>
      <protection locked="true" hidden="false"/>
    </xf>
    <xf numFmtId="171" fontId="38" fillId="10" borderId="15" xfId="0" applyFont="true" applyBorder="true" applyAlignment="true" applyProtection="false">
      <alignment horizontal="left" vertical="bottom" textRotation="0" wrapText="false" indent="0" shrinkToFit="false"/>
      <protection locked="true" hidden="false"/>
    </xf>
    <xf numFmtId="166" fontId="33" fillId="10" borderId="1" xfId="0" applyFont="true" applyBorder="true" applyAlignment="true" applyProtection="true">
      <alignment horizontal="center" vertical="center" textRotation="0" wrapText="false" indent="0" shrinkToFit="false"/>
      <protection locked="true" hidden="true"/>
    </xf>
    <xf numFmtId="165" fontId="16" fillId="0" borderId="6" xfId="0" applyFont="true" applyBorder="true" applyAlignment="true" applyProtection="false">
      <alignment horizontal="right" vertical="bottom" textRotation="0" wrapText="false" indent="0" shrinkToFit="false"/>
      <protection locked="true" hidden="false"/>
    </xf>
    <xf numFmtId="165" fontId="17" fillId="0" borderId="7" xfId="0" applyFont="true" applyBorder="true" applyAlignment="true" applyProtection="false">
      <alignment horizontal="right" vertical="bottom" textRotation="0" wrapText="false" indent="0" shrinkToFit="false"/>
      <protection locked="true" hidden="false"/>
    </xf>
    <xf numFmtId="165" fontId="41" fillId="0" borderId="3" xfId="0" applyFont="true" applyBorder="true" applyAlignment="true" applyProtection="false">
      <alignment horizontal="left" vertical="center" textRotation="0" wrapText="false" indent="0" shrinkToFit="false"/>
      <protection locked="true" hidden="false"/>
    </xf>
    <xf numFmtId="165" fontId="38" fillId="0" borderId="0" xfId="0" applyFont="true" applyBorder="false" applyAlignment="true" applyProtection="false">
      <alignment horizontal="left" vertical="center" textRotation="0" wrapText="false" indent="0" shrinkToFit="false"/>
      <protection locked="true" hidden="false"/>
    </xf>
    <xf numFmtId="165" fontId="42" fillId="0" borderId="0" xfId="0" applyFont="true" applyBorder="false" applyAlignment="true" applyProtection="false">
      <alignment horizontal="left" vertical="center" textRotation="0" wrapText="false" indent="0" shrinkToFit="false"/>
      <protection locked="true" hidden="false"/>
    </xf>
    <xf numFmtId="166" fontId="33" fillId="0" borderId="4" xfId="17" applyFont="true" applyBorder="true" applyAlignment="true" applyProtection="true">
      <alignment horizontal="center" vertical="center" textRotation="0" wrapText="false" indent="0" shrinkToFit="false"/>
      <protection locked="false" hidden="false"/>
    </xf>
    <xf numFmtId="165" fontId="33" fillId="0" borderId="0" xfId="0" applyFont="true" applyBorder="false" applyAlignment="true" applyProtection="false">
      <alignment horizontal="general" vertical="center" textRotation="0" wrapText="false" indent="0" shrinkToFit="false"/>
      <protection locked="true" hidden="false"/>
    </xf>
    <xf numFmtId="171" fontId="44" fillId="0" borderId="0" xfId="0" applyFont="true" applyBorder="false" applyAlignment="false" applyProtection="false">
      <alignment horizontal="general" vertical="bottom" textRotation="0" wrapText="false" indent="0" shrinkToFit="false"/>
      <protection locked="true" hidden="false"/>
    </xf>
    <xf numFmtId="165" fontId="6" fillId="0" borderId="3" xfId="0" applyFont="true" applyBorder="true" applyAlignment="false" applyProtection="false">
      <alignment horizontal="general" vertical="bottom" textRotation="0" wrapText="false" indent="0" shrinkToFit="false"/>
      <protection locked="true" hidden="false"/>
    </xf>
    <xf numFmtId="165" fontId="38" fillId="11" borderId="14" xfId="0" applyFont="true" applyBorder="true" applyAlignment="true" applyProtection="false">
      <alignment horizontal="right" vertical="center" textRotation="0" wrapText="false" indent="0" shrinkToFit="false"/>
      <protection locked="true" hidden="false"/>
    </xf>
    <xf numFmtId="171" fontId="38" fillId="11" borderId="7" xfId="0" applyFont="true" applyBorder="true" applyAlignment="true" applyProtection="false">
      <alignment horizontal="left" vertical="bottom" textRotation="0" wrapText="false" indent="0" shrinkToFit="false"/>
      <protection locked="true" hidden="false"/>
    </xf>
    <xf numFmtId="166" fontId="39" fillId="11" borderId="8" xfId="0" applyFont="true" applyBorder="true" applyAlignment="true" applyProtection="true">
      <alignment horizontal="center" vertical="center" textRotation="0" wrapText="false" indent="0" shrinkToFit="false"/>
      <protection locked="true" hidden="true"/>
    </xf>
    <xf numFmtId="168" fontId="16" fillId="0" borderId="6" xfId="0" applyFont="true" applyBorder="true" applyAlignment="true" applyProtection="false">
      <alignment horizontal="center" vertical="center" textRotation="0" wrapText="false" indent="0" shrinkToFit="false"/>
      <protection locked="true" hidden="false"/>
    </xf>
    <xf numFmtId="165" fontId="16" fillId="0" borderId="7" xfId="0" applyFont="true" applyBorder="true" applyAlignment="true" applyProtection="false">
      <alignment horizontal="center" vertical="center" textRotation="0" wrapText="false" indent="0" shrinkToFit="false"/>
      <protection locked="true" hidden="false"/>
    </xf>
    <xf numFmtId="165" fontId="17" fillId="0" borderId="11" xfId="0" applyFont="true" applyBorder="true" applyAlignment="false" applyProtection="false">
      <alignment horizontal="general" vertical="bottom" textRotation="0" wrapText="false" indent="0" shrinkToFit="false"/>
      <protection locked="true" hidden="false"/>
    </xf>
    <xf numFmtId="165" fontId="40" fillId="0" borderId="8" xfId="0" applyFont="true" applyBorder="true" applyAlignment="true" applyProtection="false">
      <alignment horizontal="center" vertical="center" textRotation="0" wrapText="false" indent="0" shrinkToFit="false"/>
      <protection locked="true" hidden="false"/>
    </xf>
    <xf numFmtId="165" fontId="45" fillId="0" borderId="3" xfId="0" applyFont="true" applyBorder="true" applyAlignment="true" applyProtection="false">
      <alignment horizontal="left" vertical="bottom" textRotation="0" wrapText="false" indent="0" shrinkToFit="false"/>
      <protection locked="true" hidden="false"/>
    </xf>
    <xf numFmtId="165" fontId="17" fillId="0" borderId="5" xfId="0" applyFont="true" applyBorder="true" applyAlignment="false" applyProtection="false">
      <alignment horizontal="general" vertical="bottom" textRotation="0" wrapText="false" indent="0" shrinkToFit="false"/>
      <protection locked="true" hidden="false"/>
    </xf>
    <xf numFmtId="165" fontId="35" fillId="0" borderId="4" xfId="0" applyFont="true" applyBorder="true" applyAlignment="false" applyProtection="false">
      <alignment horizontal="general" vertical="bottom" textRotation="0" wrapText="false" indent="0" shrinkToFit="false"/>
      <protection locked="true" hidden="false"/>
    </xf>
    <xf numFmtId="165" fontId="7" fillId="0" borderId="4" xfId="0" applyFont="true" applyBorder="true" applyAlignment="false" applyProtection="false">
      <alignment horizontal="general" vertical="bottom" textRotation="0" wrapText="false" indent="0" shrinkToFit="false"/>
      <protection locked="true" hidden="false"/>
    </xf>
    <xf numFmtId="165" fontId="7" fillId="0" borderId="5" xfId="0" applyFont="true" applyBorder="true" applyAlignment="false" applyProtection="false">
      <alignment horizontal="general" vertical="bottom" textRotation="0" wrapText="false" indent="0" shrinkToFit="false"/>
      <protection locked="true" hidden="false"/>
    </xf>
    <xf numFmtId="168" fontId="39" fillId="12" borderId="14" xfId="0" applyFont="true" applyBorder="true" applyAlignment="true" applyProtection="false">
      <alignment horizontal="right" vertical="center" textRotation="0" wrapText="false" indent="0" shrinkToFit="false"/>
      <protection locked="true" hidden="false"/>
    </xf>
    <xf numFmtId="171" fontId="39" fillId="12" borderId="15" xfId="0" applyFont="true" applyBorder="true" applyAlignment="true" applyProtection="false">
      <alignment horizontal="left" vertical="bottom" textRotation="0" wrapText="false" indent="0" shrinkToFit="false"/>
      <protection locked="true" hidden="false"/>
    </xf>
    <xf numFmtId="166" fontId="39" fillId="12" borderId="1"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5" fontId="16" fillId="0" borderId="0" xfId="0" applyFont="true" applyBorder="false" applyAlignment="true" applyProtection="false">
      <alignment horizontal="right" vertical="bottom" textRotation="0" wrapText="false" indent="0" shrinkToFit="false"/>
      <protection locked="true" hidden="false"/>
    </xf>
    <xf numFmtId="171" fontId="16" fillId="0" borderId="0" xfId="0" applyFont="true" applyBorder="false" applyAlignment="true" applyProtection="false">
      <alignment horizontal="center" vertical="bottom" textRotation="0" wrapText="false" indent="0" shrinkToFit="false"/>
      <protection locked="true" hidden="false"/>
    </xf>
    <xf numFmtId="165" fontId="20" fillId="0" borderId="0" xfId="0" applyFont="true" applyBorder="false" applyAlignment="false" applyProtection="false">
      <alignment horizontal="general" vertical="bottom" textRotation="0" wrapText="false" indent="0" shrinkToFit="false"/>
      <protection locked="true" hidden="false"/>
    </xf>
    <xf numFmtId="166" fontId="20" fillId="0" borderId="0" xfId="0" applyFont="true" applyBorder="false" applyAlignment="false" applyProtection="false">
      <alignment horizontal="general" vertical="bottom" textRotation="0" wrapText="false" indent="0" shrinkToFit="false"/>
      <protection locked="true" hidden="false"/>
    </xf>
    <xf numFmtId="165" fontId="46" fillId="0" borderId="0" xfId="0" applyFont="true" applyBorder="false" applyAlignment="false" applyProtection="false">
      <alignment horizontal="general" vertical="bottom" textRotation="0" wrapText="false" indent="0" shrinkToFit="false"/>
      <protection locked="true" hidden="false"/>
    </xf>
    <xf numFmtId="165" fontId="47" fillId="0" borderId="0" xfId="0" applyFont="true" applyBorder="false" applyAlignment="false" applyProtection="false">
      <alignment horizontal="general" vertical="bottom" textRotation="0" wrapText="false" indent="0" shrinkToFit="false"/>
      <protection locked="true" hidden="false"/>
    </xf>
    <xf numFmtId="175" fontId="47" fillId="0" borderId="0" xfId="0" applyFont="true" applyBorder="false" applyAlignment="false" applyProtection="false">
      <alignment horizontal="general" vertical="bottom" textRotation="0" wrapText="false" indent="0" shrinkToFit="false"/>
      <protection locked="true" hidden="false"/>
    </xf>
    <xf numFmtId="173" fontId="47" fillId="0" borderId="0" xfId="0" applyFont="true" applyBorder="false" applyAlignment="true" applyProtection="false">
      <alignment horizontal="left" vertical="bottom" textRotation="0" wrapText="false" indent="0" shrinkToFit="false"/>
      <protection locked="true" hidden="false"/>
    </xf>
    <xf numFmtId="165" fontId="48" fillId="0" borderId="0" xfId="0" applyFont="true" applyBorder="false" applyAlignment="true" applyProtection="false">
      <alignment horizontal="left" vertical="center" textRotation="0" wrapText="false" indent="0" shrinkToFit="false"/>
      <protection locked="true" hidden="false"/>
    </xf>
    <xf numFmtId="171" fontId="41" fillId="0" borderId="0" xfId="0" applyFont="true" applyBorder="false" applyAlignment="true" applyProtection="false">
      <alignment horizontal="left" vertical="center" textRotation="0" wrapText="false" indent="0" shrinkToFit="false"/>
      <protection locked="true" hidden="false"/>
    </xf>
    <xf numFmtId="165" fontId="14" fillId="13" borderId="14" xfId="0" applyFont="true" applyBorder="true" applyAlignment="true" applyProtection="false">
      <alignment horizontal="center" vertical="center" textRotation="0" wrapText="false" indent="0" shrinkToFit="false"/>
      <protection locked="true" hidden="false"/>
    </xf>
    <xf numFmtId="165" fontId="47" fillId="13" borderId="15" xfId="0" applyFont="true" applyBorder="true" applyAlignment="false" applyProtection="false">
      <alignment horizontal="general" vertical="bottom" textRotation="0" wrapText="false" indent="0" shrinkToFit="false"/>
      <protection locked="true" hidden="false"/>
    </xf>
    <xf numFmtId="168" fontId="47" fillId="13" borderId="1" xfId="0" applyFont="true" applyBorder="true" applyAlignment="true" applyProtection="true">
      <alignment horizontal="center" vertical="center" textRotation="0" wrapText="true" indent="0" shrinkToFit="false"/>
      <protection locked="false" hidden="false"/>
    </xf>
    <xf numFmtId="168" fontId="49" fillId="13" borderId="1" xfId="0" applyFont="true" applyBorder="true" applyAlignment="true" applyProtection="false">
      <alignment horizontal="center" vertical="center" textRotation="0" wrapText="true" indent="0" shrinkToFit="false"/>
      <protection locked="true" hidden="false"/>
    </xf>
    <xf numFmtId="168" fontId="49" fillId="13" borderId="15" xfId="0" applyFont="true" applyBorder="true" applyAlignment="true" applyProtection="false">
      <alignment horizontal="center" vertical="center" textRotation="0" wrapText="true" indent="0" shrinkToFit="false"/>
      <protection locked="true" hidden="false"/>
    </xf>
    <xf numFmtId="175" fontId="7" fillId="0" borderId="0" xfId="0" applyFont="true" applyBorder="false" applyAlignment="false" applyProtection="false">
      <alignment horizontal="general" vertical="bottom" textRotation="0" wrapText="false" indent="0" shrinkToFit="false"/>
      <protection locked="true" hidden="false"/>
    </xf>
    <xf numFmtId="165" fontId="38" fillId="4" borderId="14" xfId="0" applyFont="true" applyBorder="true" applyAlignment="true" applyProtection="false">
      <alignment horizontal="right" vertical="bottom" textRotation="0" wrapText="false" indent="0" shrinkToFit="false"/>
      <protection locked="true" hidden="false"/>
    </xf>
    <xf numFmtId="171" fontId="38" fillId="4" borderId="15" xfId="0" applyFont="true" applyBorder="true" applyAlignment="true" applyProtection="false">
      <alignment horizontal="left" vertical="bottom" textRotation="0" wrapText="false" indent="0" shrinkToFit="false"/>
      <protection locked="true" hidden="false"/>
    </xf>
    <xf numFmtId="175" fontId="47" fillId="4" borderId="1" xfId="0" applyFont="true" applyBorder="true" applyAlignment="false" applyProtection="true">
      <alignment horizontal="general" vertical="bottom" textRotation="0" wrapText="false" indent="0" shrinkToFit="false"/>
      <protection locked="false" hidden="false"/>
    </xf>
    <xf numFmtId="175" fontId="47" fillId="4" borderId="1" xfId="0" applyFont="true" applyBorder="true" applyAlignment="false" applyProtection="false">
      <alignment horizontal="general" vertical="bottom" textRotation="0" wrapText="false" indent="0" shrinkToFit="false"/>
      <protection locked="true" hidden="false"/>
    </xf>
    <xf numFmtId="165" fontId="6" fillId="0" borderId="3" xfId="0" applyFont="true" applyBorder="true" applyAlignment="true" applyProtection="false">
      <alignment horizontal="center" vertical="bottom" textRotation="0" wrapText="false" indent="0" shrinkToFit="false"/>
      <protection locked="true" hidden="false"/>
    </xf>
    <xf numFmtId="175" fontId="47" fillId="0" borderId="0" xfId="0" applyFont="true" applyBorder="false" applyAlignment="false" applyProtection="true">
      <alignment horizontal="general" vertical="bottom" textRotation="0" wrapText="false" indent="0" shrinkToFit="false"/>
      <protection locked="false" hidden="false"/>
    </xf>
    <xf numFmtId="165" fontId="6" fillId="0" borderId="0" xfId="0" applyFont="true" applyBorder="false" applyAlignment="true" applyProtection="false">
      <alignment horizontal="general" vertical="bottom" textRotation="0" wrapText="true" indent="0" shrinkToFit="false"/>
      <protection locked="true" hidden="false"/>
    </xf>
    <xf numFmtId="165" fontId="6" fillId="0" borderId="0" xfId="0" applyFont="true" applyBorder="true" applyAlignment="true" applyProtection="false">
      <alignment horizontal="left" vertical="bottom" textRotation="0" wrapText="true" indent="0" shrinkToFit="false"/>
      <protection locked="true" hidden="false"/>
    </xf>
    <xf numFmtId="165" fontId="6" fillId="0" borderId="0" xfId="0" applyFont="true" applyBorder="false" applyAlignment="true" applyProtection="false">
      <alignment horizontal="left" vertical="center" textRotation="0" wrapText="true" indent="0" shrinkToFit="false"/>
      <protection locked="true" hidden="false"/>
    </xf>
    <xf numFmtId="175" fontId="47" fillId="14" borderId="0" xfId="0" applyFont="true" applyBorder="false" applyAlignment="false" applyProtection="false">
      <alignment horizontal="general" vertical="bottom" textRotation="0" wrapText="false" indent="0" shrinkToFit="false"/>
      <protection locked="true" hidden="false"/>
    </xf>
    <xf numFmtId="165" fontId="18" fillId="0" borderId="0" xfId="0" applyFont="true" applyBorder="false" applyAlignment="true" applyProtection="false">
      <alignment horizontal="left" vertical="center" textRotation="0" wrapText="true" indent="0" shrinkToFit="false"/>
      <protection locked="true" hidden="false"/>
    </xf>
    <xf numFmtId="175" fontId="50" fillId="0" borderId="9" xfId="0" applyFont="true" applyBorder="true" applyAlignment="true" applyProtection="false">
      <alignment horizontal="right" vertical="bottom" textRotation="0" wrapText="false" indent="0" shrinkToFit="false"/>
      <protection locked="true" hidden="false"/>
    </xf>
    <xf numFmtId="175" fontId="51" fillId="0" borderId="0" xfId="0" applyFont="true" applyBorder="false" applyAlignment="false" applyProtection="false">
      <alignment horizontal="general" vertical="bottom" textRotation="0" wrapText="false" indent="0" shrinkToFit="false"/>
      <protection locked="true" hidden="false"/>
    </xf>
    <xf numFmtId="165" fontId="16" fillId="9" borderId="14" xfId="0" applyFont="true" applyBorder="true" applyAlignment="true" applyProtection="false">
      <alignment horizontal="right" vertical="bottom" textRotation="0" wrapText="false" indent="0" shrinkToFit="false"/>
      <protection locked="true" hidden="false"/>
    </xf>
    <xf numFmtId="171" fontId="16" fillId="9" borderId="15" xfId="0" applyFont="true" applyBorder="true" applyAlignment="true" applyProtection="false">
      <alignment horizontal="left" vertical="bottom" textRotation="0" wrapText="false" indent="0" shrinkToFit="false"/>
      <protection locked="true" hidden="false"/>
    </xf>
    <xf numFmtId="175" fontId="47" fillId="9" borderId="1" xfId="0" applyFont="true" applyBorder="true" applyAlignment="false" applyProtection="false">
      <alignment horizontal="general" vertical="bottom" textRotation="0" wrapText="false" indent="0" shrinkToFit="false"/>
      <protection locked="true" hidden="false"/>
    </xf>
    <xf numFmtId="165" fontId="6" fillId="0" borderId="5" xfId="0" applyFont="true" applyBorder="true" applyAlignment="true" applyProtection="false">
      <alignment horizontal="left" vertical="center" textRotation="0" wrapText="true" indent="0" shrinkToFit="true"/>
      <protection locked="true" hidden="false"/>
    </xf>
    <xf numFmtId="165" fontId="18" fillId="0" borderId="5" xfId="0" applyFont="true" applyBorder="true" applyAlignment="true" applyProtection="false">
      <alignment horizontal="left" vertical="center" textRotation="0" wrapText="true" indent="0" shrinkToFit="false"/>
      <protection locked="true" hidden="false"/>
    </xf>
    <xf numFmtId="165" fontId="6" fillId="0" borderId="5" xfId="0" applyFont="true" applyBorder="true" applyAlignment="true" applyProtection="false">
      <alignment horizontal="left" vertical="center" textRotation="0" wrapText="false" indent="0" shrinkToFit="true"/>
      <protection locked="true" hidden="false"/>
    </xf>
    <xf numFmtId="165" fontId="6" fillId="0" borderId="0" xfId="0" applyFont="true" applyBorder="false" applyAlignment="true" applyProtection="false">
      <alignment horizontal="left" vertical="center" textRotation="0" wrapText="false" indent="0" shrinkToFit="true"/>
      <protection locked="true" hidden="false"/>
    </xf>
    <xf numFmtId="165" fontId="16" fillId="15" borderId="14" xfId="0" applyFont="true" applyBorder="true" applyAlignment="true" applyProtection="false">
      <alignment horizontal="right" vertical="bottom" textRotation="0" wrapText="false" indent="0" shrinkToFit="false"/>
      <protection locked="true" hidden="false"/>
    </xf>
    <xf numFmtId="171" fontId="16" fillId="15" borderId="15" xfId="0" applyFont="true" applyBorder="true" applyAlignment="true" applyProtection="false">
      <alignment horizontal="left" vertical="bottom" textRotation="0" wrapText="false" indent="0" shrinkToFit="false"/>
      <protection locked="true" hidden="false"/>
    </xf>
    <xf numFmtId="175" fontId="47" fillId="15" borderId="1" xfId="0" applyFont="true" applyBorder="true" applyAlignment="false" applyProtection="false">
      <alignment horizontal="general" vertical="bottom" textRotation="0" wrapText="false" indent="0" shrinkToFit="false"/>
      <protection locked="true" hidden="false"/>
    </xf>
    <xf numFmtId="165" fontId="38" fillId="0" borderId="6" xfId="0" applyFont="true" applyBorder="true" applyAlignment="true" applyProtection="false">
      <alignment horizontal="right" vertical="center" textRotation="0" wrapText="false" indent="0" shrinkToFit="false"/>
      <protection locked="true" hidden="false"/>
    </xf>
    <xf numFmtId="175" fontId="47" fillId="16" borderId="1" xfId="0" applyFont="true" applyBorder="true" applyAlignment="false" applyProtection="false">
      <alignment horizontal="general" vertical="bottom" textRotation="0" wrapText="false" indent="0" shrinkToFit="false"/>
      <protection locked="true" hidden="false"/>
    </xf>
    <xf numFmtId="165" fontId="38" fillId="0" borderId="3" xfId="0" applyFont="true" applyBorder="true" applyAlignment="true" applyProtection="false">
      <alignment horizontal="left" vertical="center" textRotation="0" wrapText="false" indent="0" shrinkToFit="false"/>
      <protection locked="true" hidden="false"/>
    </xf>
    <xf numFmtId="165" fontId="46" fillId="0" borderId="0" xfId="0" applyFont="true" applyBorder="false" applyAlignment="true" applyProtection="false">
      <alignment horizontal="left" vertical="center"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71" fontId="38" fillId="11" borderId="15" xfId="0" applyFont="true" applyBorder="true" applyAlignment="true" applyProtection="false">
      <alignment horizontal="left" vertical="center" textRotation="0" wrapText="false" indent="0" shrinkToFit="false"/>
      <protection locked="true" hidden="false"/>
    </xf>
    <xf numFmtId="175" fontId="47" fillId="11" borderId="1" xfId="0" applyFont="true" applyBorder="true" applyAlignment="false" applyProtection="false">
      <alignment horizontal="general" vertical="bottom" textRotation="0" wrapText="false" indent="0" shrinkToFit="false"/>
      <protection locked="true" hidden="false"/>
    </xf>
    <xf numFmtId="165" fontId="53" fillId="0" borderId="0" xfId="0" applyFont="true" applyBorder="true" applyAlignment="true" applyProtection="false">
      <alignment horizontal="left" vertical="bottom" textRotation="0" wrapText="false" indent="0" shrinkToFit="false"/>
      <protection locked="true" hidden="false"/>
    </xf>
    <xf numFmtId="165" fontId="46" fillId="17" borderId="14" xfId="0" applyFont="true" applyBorder="true" applyAlignment="false" applyProtection="false">
      <alignment horizontal="general" vertical="bottom" textRotation="0" wrapText="false" indent="0" shrinkToFit="false"/>
      <protection locked="true" hidden="false"/>
    </xf>
    <xf numFmtId="165" fontId="38" fillId="17" borderId="16" xfId="0" applyFont="true" applyBorder="true" applyAlignment="true" applyProtection="false">
      <alignment horizontal="right" vertical="bottom" textRotation="0" wrapText="true" indent="0" shrinkToFit="false"/>
      <protection locked="true" hidden="false"/>
    </xf>
    <xf numFmtId="171" fontId="38" fillId="17" borderId="16" xfId="0" applyFont="true" applyBorder="true" applyAlignment="true" applyProtection="false">
      <alignment horizontal="left" vertical="bottom" textRotation="0" wrapText="false" indent="0" shrinkToFit="false"/>
      <protection locked="true" hidden="false"/>
    </xf>
    <xf numFmtId="175" fontId="47" fillId="17" borderId="1" xfId="0" applyFont="true" applyBorder="true" applyAlignment="false" applyProtection="false">
      <alignment horizontal="general" vertical="bottom" textRotation="0" wrapText="false" indent="0" shrinkToFit="false"/>
      <protection locked="true" hidden="false"/>
    </xf>
    <xf numFmtId="165" fontId="38" fillId="0" borderId="0" xfId="0" applyFont="true" applyBorder="false" applyAlignment="true" applyProtection="false">
      <alignment horizontal="right" vertical="bottom" textRotation="0" wrapText="true" indent="0" shrinkToFit="false"/>
      <protection locked="true" hidden="false"/>
    </xf>
    <xf numFmtId="165" fontId="54" fillId="0" borderId="0" xfId="0" applyFont="true" applyBorder="false" applyAlignment="true" applyProtection="false">
      <alignment horizontal="center" vertical="bottom" textRotation="0" wrapText="false" indent="0" shrinkToFit="false"/>
      <protection locked="true" hidden="false"/>
    </xf>
    <xf numFmtId="165" fontId="47" fillId="0" borderId="9" xfId="0" applyFont="true" applyBorder="true" applyAlignment="true" applyProtection="false">
      <alignment horizontal="center" vertical="bottom" textRotation="0" wrapText="false" indent="0" shrinkToFit="false"/>
      <protection locked="true" hidden="false"/>
    </xf>
    <xf numFmtId="175" fontId="49" fillId="0" borderId="9" xfId="0" applyFont="true" applyBorder="true" applyAlignment="true" applyProtection="false">
      <alignment horizontal="center" vertical="bottom" textRotation="0" wrapText="false" indent="0" shrinkToFit="false"/>
      <protection locked="true" hidden="false"/>
    </xf>
    <xf numFmtId="165" fontId="47" fillId="0" borderId="7" xfId="0" applyFont="true" applyBorder="true" applyAlignment="true" applyProtection="false">
      <alignment horizontal="center" vertical="bottom" textRotation="0" wrapText="true" indent="0" shrinkToFit="false"/>
      <protection locked="true" hidden="false"/>
    </xf>
    <xf numFmtId="175" fontId="49" fillId="0" borderId="16" xfId="0" applyFont="true" applyBorder="true" applyAlignment="true" applyProtection="false">
      <alignment horizontal="center" vertical="center" textRotation="0" wrapText="false" indent="0" shrinkToFit="false"/>
      <protection locked="true" hidden="false"/>
    </xf>
    <xf numFmtId="175" fontId="49" fillId="0" borderId="0" xfId="0" applyFont="true" applyBorder="false" applyAlignment="false" applyProtection="false">
      <alignment horizontal="general" vertical="bottom" textRotation="0" wrapText="false" indent="0" shrinkToFit="false"/>
      <protection locked="true" hidden="false"/>
    </xf>
    <xf numFmtId="165" fontId="47" fillId="0" borderId="7" xfId="0" applyFont="true" applyBorder="true" applyAlignment="true" applyProtection="false">
      <alignment horizontal="center" vertical="bottom" textRotation="0" wrapText="false" indent="0" shrinkToFit="false"/>
      <protection locked="true" hidden="false"/>
    </xf>
    <xf numFmtId="175" fontId="49" fillId="0" borderId="16" xfId="0" applyFont="true" applyBorder="true" applyAlignment="true" applyProtection="false">
      <alignment horizontal="center" vertical="bottom" textRotation="0" wrapText="false" indent="0" shrinkToFit="false"/>
      <protection locked="true" hidden="false"/>
    </xf>
    <xf numFmtId="165" fontId="47" fillId="0" borderId="16"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7">
    <dxf>
      <font>
        <color rgb="FFFFFFFF"/>
      </font>
    </dxf>
    <dxf>
      <font>
        <color rgb="00FFFFFF"/>
      </font>
      <numFmt numFmtId="164" formatCode="#,##0.00&quot; €&quot;;[RED]\-#,##0.00&quot; €&quot;"/>
    </dxf>
    <dxf>
      <fill>
        <patternFill>
          <bgColor rgb="FF909090"/>
        </patternFill>
      </fill>
    </dxf>
    <dxf>
      <font>
        <color rgb="FFFF0000"/>
      </font>
      <numFmt numFmtId="164" formatCode="#,##0.00&quot; €&quot;;[RED]\-#,##0.00&quot; €&quot;"/>
    </dxf>
    <dxf>
      <fill>
        <patternFill>
          <bgColor rgb="FF909090"/>
        </patternFill>
      </fill>
    </dxf>
    <dxf>
      <font>
        <color rgb="FFFF0000"/>
      </font>
    </dxf>
    <dxf>
      <font>
        <color rgb="FFFF0000"/>
      </font>
    </dxf>
    <dxf>
      <font>
        <color rgb="00FFFFFF"/>
      </font>
      <numFmt numFmtId="164" formatCode="#,##0.00&quot; €&quot;;[RED]\-#,##0.00&quot; €&quot;"/>
    </dxf>
    <dxf>
      <fill>
        <patternFill>
          <bgColor rgb="FF909090"/>
        </patternFill>
      </fill>
    </dxf>
    <dxf>
      <font>
        <color rgb="FFFF0000"/>
      </font>
      <numFmt numFmtId="164" formatCode="#,##0.00&quot; €&quot;;[RED]\-#,##0.00&quot; €&quot;"/>
    </dxf>
    <dxf>
      <fill>
        <patternFill>
          <bgColor rgb="FF909090"/>
        </patternFill>
      </fill>
    </dxf>
    <dxf>
      <fill>
        <patternFill>
          <bgColor rgb="FFC3D69B"/>
        </patternFill>
      </fill>
    </dxf>
    <dxf>
      <fill>
        <patternFill>
          <bgColor rgb="FFD99694"/>
        </patternFill>
      </fill>
    </dxf>
    <dxf>
      <fill>
        <patternFill>
          <bgColor rgb="FFC3D69B"/>
        </patternFill>
      </fill>
    </dxf>
    <dxf>
      <fill>
        <patternFill>
          <bgColor rgb="FFD99694"/>
        </patternFill>
      </fill>
    </dxf>
    <dxf>
      <fill>
        <patternFill>
          <bgColor rgb="FFD99694"/>
        </patternFill>
      </fill>
    </dxf>
    <dxf>
      <fill>
        <patternFill>
          <bgColor rgb="FFC3D69B"/>
        </patternFill>
      </fill>
    </dxf>
  </dxf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CC1DA"/>
      <rgbColor rgb="FF808080"/>
      <rgbColor rgb="FFDDD9C3"/>
      <rgbColor rgb="FF993366"/>
      <rgbColor rgb="FFFFFFCC"/>
      <rgbColor rgb="FFDBEEF4"/>
      <rgbColor rgb="FF660066"/>
      <rgbColor rgb="FFD99694"/>
      <rgbColor rgb="FF0066CC"/>
      <rgbColor rgb="FFC6D9F1"/>
      <rgbColor rgb="FF000080"/>
      <rgbColor rgb="FFFF00FF"/>
      <rgbColor rgb="FFFFFF00"/>
      <rgbColor rgb="FF00FFFF"/>
      <rgbColor rgb="FF800080"/>
      <rgbColor rgb="FF800000"/>
      <rgbColor rgb="FF008080"/>
      <rgbColor rgb="FF0000FF"/>
      <rgbColor rgb="FF00CCFF"/>
      <rgbColor rgb="FFD9D9D9"/>
      <rgbColor rgb="FFD7E4BD"/>
      <rgbColor rgb="FFFDEADA"/>
      <rgbColor rgb="FFB9CDE5"/>
      <rgbColor rgb="FFE6B9B8"/>
      <rgbColor rgb="FFB3A2C7"/>
      <rgbColor rgb="FFFAC090"/>
      <rgbColor rgb="FF3366FF"/>
      <rgbColor rgb="FF33CCCC"/>
      <rgbColor rgb="FFC3D69B"/>
      <rgbColor rgb="FFFFCC00"/>
      <rgbColor rgb="FFFF9900"/>
      <rgbColor rgb="FFFF6600"/>
      <rgbColor rgb="FF666699"/>
      <rgbColor rgb="FF909090"/>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1301040</xdr:colOff>
      <xdr:row>86</xdr:row>
      <xdr:rowOff>0</xdr:rowOff>
    </xdr:from>
    <xdr:to>
      <xdr:col>3</xdr:col>
      <xdr:colOff>1397880</xdr:colOff>
      <xdr:row>87</xdr:row>
      <xdr:rowOff>202680</xdr:rowOff>
    </xdr:to>
    <xdr:sp>
      <xdr:nvSpPr>
        <xdr:cNvPr id="0" name="ZoneTexte 1" hidden="1"/>
        <xdr:cNvSpPr/>
      </xdr:nvSpPr>
      <xdr:spPr>
        <a:xfrm>
          <a:off x="3499920" y="20205360"/>
          <a:ext cx="3471840" cy="406080"/>
        </a:xfrm>
        <a:prstGeom prst="rect">
          <a:avLst/>
        </a:prstGeom>
        <a:solidFill>
          <a:schemeClr val="lt1"/>
        </a:solidFill>
        <a:ln w="9525">
          <a:solidFill>
            <a:srgbClr val="ffffff">
              <a:shade val="50000"/>
            </a:srgbClr>
          </a:solidFill>
          <a:round/>
        </a:ln>
      </xdr:spPr>
      <xdr:style>
        <a:lnRef idx="0"/>
        <a:fillRef idx="0"/>
        <a:effectRef idx="0"/>
        <a:fontRef idx="minor"/>
      </xdr:style>
      <xdr:txBody>
        <a:bodyPr lIns="90000" rIns="90000" tIns="45000" bIns="45000">
          <a:noAutofit/>
        </a:bodyPr>
        <a:p>
          <a:pPr algn="ctr">
            <a:lnSpc>
              <a:spcPts val="300"/>
            </a:lnSpc>
          </a:pPr>
          <a:r>
            <a:rPr b="0" lang="fr-FR" sz="1400" spc="-1" strike="noStrike">
              <a:solidFill>
                <a:srgbClr val="000000"/>
              </a:solidFill>
              <a:latin typeface="Times New Roman"/>
            </a:rPr>
            <a:t>  </a:t>
          </a:r>
          <a:r>
            <a:rPr b="0" lang="fr-FR" sz="1400" spc="-1" strike="noStrike">
              <a:solidFill>
                <a:srgbClr val="000000"/>
              </a:solidFill>
              <a:latin typeface="Times New Roman"/>
            </a:rPr>
            <a:t>Le Trésorier de section </a:t>
          </a:r>
          <a:endParaRPr b="0" lang="fr-FR" sz="1400" spc="-1" strike="noStrike">
            <a:latin typeface="Times New Roman"/>
          </a:endParaRPr>
        </a:p>
        <a:p>
          <a:pPr>
            <a:lnSpc>
              <a:spcPts val="300"/>
            </a:lnSpc>
          </a:pPr>
          <a:r>
            <a:rPr b="0" lang="fr-FR" sz="1100" spc="-1" strike="noStrike">
              <a:solidFill>
                <a:srgbClr val="000000"/>
              </a:solidFill>
              <a:latin typeface="Calibri"/>
            </a:rPr>
            <a:t>                                                                                                                </a:t>
          </a:r>
          <a:r>
            <a:rPr b="0" lang="fr-FR" sz="1100" spc="-1" strike="noStrike">
              <a:solidFill>
                <a:srgbClr val="000000"/>
              </a:solidFill>
              <a:latin typeface="Calibri"/>
            </a:rPr>
            <a:t>Nom :</a:t>
          </a:r>
          <a:r>
            <a:rPr b="0" lang="fr-FR" sz="1200" spc="-1" strike="noStrike">
              <a:solidFill>
                <a:srgbClr val="000000"/>
              </a:solidFill>
              <a:latin typeface="Calibri"/>
            </a:rPr>
            <a:t> </a:t>
          </a:r>
          <a:endParaRPr b="0" lang="fr-FR" sz="1200" spc="-1" strike="noStrike">
            <a:latin typeface="Times New Roman"/>
          </a:endParaRPr>
        </a:p>
        <a:p>
          <a:pPr>
            <a:lnSpc>
              <a:spcPts val="5301"/>
            </a:lnSpc>
            <a:spcBef>
              <a:spcPts val="1199"/>
            </a:spcBef>
          </a:pPr>
          <a:r>
            <a:rPr b="0" lang="fr-FR" sz="1100" spc="-1" strike="noStrike">
              <a:solidFill>
                <a:srgbClr val="000000"/>
              </a:solidFill>
              <a:latin typeface="Calibri"/>
            </a:rPr>
            <a:t>Signature :</a:t>
          </a:r>
          <a:endParaRPr b="0" lang="fr-FR" sz="1100" spc="-1" strike="noStrike">
            <a:latin typeface="Times New Roman"/>
          </a:endParaRPr>
        </a:p>
      </xdr:txBody>
    </xdr:sp>
    <xdr:clientData/>
  </xdr:twoCellAnchor>
  <xdr:twoCellAnchor editAs="absolute">
    <xdr:from>
      <xdr:col>0</xdr:col>
      <xdr:colOff>114480</xdr:colOff>
      <xdr:row>86</xdr:row>
      <xdr:rowOff>0</xdr:rowOff>
    </xdr:from>
    <xdr:to>
      <xdr:col>2</xdr:col>
      <xdr:colOff>1224720</xdr:colOff>
      <xdr:row>87</xdr:row>
      <xdr:rowOff>142560</xdr:rowOff>
    </xdr:to>
    <xdr:sp>
      <xdr:nvSpPr>
        <xdr:cNvPr id="1" name="ZoneTexte 2" hidden="1"/>
        <xdr:cNvSpPr/>
      </xdr:nvSpPr>
      <xdr:spPr>
        <a:xfrm>
          <a:off x="114480" y="20205360"/>
          <a:ext cx="3309120" cy="345960"/>
        </a:xfrm>
        <a:prstGeom prst="rect">
          <a:avLst/>
        </a:prstGeom>
        <a:solidFill>
          <a:schemeClr val="lt1"/>
        </a:solidFill>
        <a:ln w="9525">
          <a:solidFill>
            <a:srgbClr val="ffffff">
              <a:shade val="50000"/>
            </a:srgbClr>
          </a:solidFill>
          <a:round/>
        </a:ln>
      </xdr:spPr>
      <xdr:style>
        <a:lnRef idx="0"/>
        <a:fillRef idx="0"/>
        <a:effectRef idx="0"/>
        <a:fontRef idx="minor"/>
      </xdr:style>
      <xdr:txBody>
        <a:bodyPr lIns="90000" rIns="90000" tIns="45000" bIns="45000">
          <a:noAutofit/>
        </a:bodyPr>
        <a:p>
          <a:pPr algn="ctr">
            <a:lnSpc>
              <a:spcPts val="300"/>
            </a:lnSpc>
          </a:pPr>
          <a:r>
            <a:rPr b="0" lang="fr-FR" sz="1400" spc="-1" strike="noStrike">
              <a:solidFill>
                <a:srgbClr val="000000"/>
              </a:solidFill>
              <a:latin typeface="Times New Roman"/>
            </a:rPr>
            <a:t>  </a:t>
          </a:r>
          <a:r>
            <a:rPr b="0" lang="fr-FR" sz="1400" spc="-1" strike="noStrike">
              <a:solidFill>
                <a:srgbClr val="000000"/>
              </a:solidFill>
              <a:latin typeface="Times New Roman"/>
            </a:rPr>
            <a:t>Le Président de section </a:t>
          </a:r>
          <a:endParaRPr b="0" lang="fr-FR" sz="1400" spc="-1" strike="noStrike">
            <a:latin typeface="Times New Roman"/>
          </a:endParaRPr>
        </a:p>
        <a:p>
          <a:pPr>
            <a:lnSpc>
              <a:spcPts val="300"/>
            </a:lnSpc>
          </a:pPr>
          <a:r>
            <a:rPr b="0" lang="fr-FR" sz="1100" spc="-1" strike="noStrike">
              <a:solidFill>
                <a:srgbClr val="000000"/>
              </a:solidFill>
              <a:latin typeface="Calibri"/>
            </a:rPr>
            <a:t>                                                                                                                </a:t>
          </a:r>
          <a:r>
            <a:rPr b="0" lang="fr-FR" sz="1100" spc="-1" strike="noStrike">
              <a:solidFill>
                <a:srgbClr val="000000"/>
              </a:solidFill>
              <a:latin typeface="Calibri"/>
            </a:rPr>
            <a:t>Nom :</a:t>
          </a:r>
          <a:r>
            <a:rPr b="0" lang="fr-FR" sz="1200" spc="-1" strike="noStrike">
              <a:solidFill>
                <a:srgbClr val="000000"/>
              </a:solidFill>
              <a:latin typeface="Calibri"/>
            </a:rPr>
            <a:t> </a:t>
          </a:r>
          <a:endParaRPr b="0" lang="fr-FR" sz="1200" spc="-1" strike="noStrike">
            <a:latin typeface="Times New Roman"/>
          </a:endParaRPr>
        </a:p>
        <a:p>
          <a:pPr>
            <a:lnSpc>
              <a:spcPts val="5301"/>
            </a:lnSpc>
            <a:spcBef>
              <a:spcPts val="1199"/>
            </a:spcBef>
          </a:pPr>
          <a:r>
            <a:rPr b="0" lang="fr-FR" sz="1100" spc="-1" strike="noStrike">
              <a:solidFill>
                <a:srgbClr val="000000"/>
              </a:solidFill>
              <a:latin typeface="Calibri"/>
            </a:rPr>
            <a:t>Signature :</a:t>
          </a:r>
          <a:endParaRPr b="0" lang="fr-FR" sz="1100" spc="-1" strike="noStrike">
            <a:latin typeface="Times New Roman"/>
          </a:endParaRPr>
        </a:p>
      </xdr:txBody>
    </xdr:sp>
    <xdr:clientData/>
  </xdr:twoCellAnchor>
  <xdr:twoCellAnchor editAs="oneCell">
    <xdr:from>
      <xdr:col>0</xdr:col>
      <xdr:colOff>66600</xdr:colOff>
      <xdr:row>5</xdr:row>
      <xdr:rowOff>114120</xdr:rowOff>
    </xdr:from>
    <xdr:to>
      <xdr:col>3</xdr:col>
      <xdr:colOff>5245920</xdr:colOff>
      <xdr:row>19</xdr:row>
      <xdr:rowOff>190080</xdr:rowOff>
    </xdr:to>
    <xdr:sp>
      <xdr:nvSpPr>
        <xdr:cNvPr id="2" name="ZoneTexte 5"/>
        <xdr:cNvSpPr/>
      </xdr:nvSpPr>
      <xdr:spPr>
        <a:xfrm>
          <a:off x="66600" y="1488600"/>
          <a:ext cx="10753200" cy="2571480"/>
        </a:xfrm>
        <a:prstGeom prst="rect">
          <a:avLst/>
        </a:prstGeom>
        <a:solidFill>
          <a:schemeClr val="bg1">
            <a:lumMod val="85000"/>
          </a:schemeClr>
        </a:solidFill>
        <a:ln w="0">
          <a:noFill/>
        </a:ln>
      </xdr:spPr>
      <xdr:style>
        <a:lnRef idx="0"/>
        <a:fillRef idx="0"/>
        <a:effectRef idx="0"/>
        <a:fontRef idx="minor"/>
      </xdr:style>
      <xdr:txBody>
        <a:bodyPr vertOverflow="clip" lIns="90000" rIns="90000" tIns="45000" bIns="45000">
          <a:noAutofit/>
        </a:bodyPr>
        <a:p>
          <a:pPr>
            <a:lnSpc>
              <a:spcPct val="100000"/>
            </a:lnSpc>
          </a:pPr>
          <a:r>
            <a:rPr b="0" lang="fr-FR" sz="1100" spc="-1" strike="noStrike">
              <a:solidFill>
                <a:srgbClr val="000000"/>
              </a:solidFill>
              <a:latin typeface="Calibri"/>
            </a:rPr>
            <a:t>Le tableau Situation financière de la section, situé dans l'onglet vert intitulé "situation financière annuelle", est le résultat des opérations saisies dans l'onglet rouge "Journal": il n'y a donc pas de saisie directe à faire sur cette page.  </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000000"/>
              </a:solidFill>
              <a:latin typeface="Calibri"/>
            </a:rPr>
            <a:t>Au niveau du journal, il convient de n'utiliser que les choix apparaissant dans la liste déroulante de la colonne C. En effet, en vous positionnant sur n'importe quelle cellule de cette colonne, un petit triangle tête en bas vous permettra, en cliquant dessus, de sélectionner la catégorie désirée du menu déroulant. Ce choix se fera entre les catégories dépenses, recettes ou éléments différés. </a:t>
          </a:r>
          <a:endParaRPr b="0" lang="fr-FR" sz="1100" spc="-1" strike="noStrike">
            <a:latin typeface="Times New Roman"/>
          </a:endParaRPr>
        </a:p>
        <a:p>
          <a:pPr>
            <a:lnSpc>
              <a:spcPct val="100000"/>
            </a:lnSpc>
          </a:pPr>
          <a:r>
            <a:rPr b="0" lang="fr-FR" sz="1100" spc="-1" strike="noStrike">
              <a:solidFill>
                <a:srgbClr val="000000"/>
              </a:solidFill>
              <a:latin typeface="Calibri"/>
            </a:rPr>
            <a:t>Ainsi vous pourrez saisir vos opérations pêle-mêle, sur chaque ligne de la colonne C, le classement se faisant automatiquement dans la bonne rubrique de l'onglet vert "situation financière annuelle". </a:t>
          </a:r>
          <a:endParaRPr b="0" lang="fr-FR" sz="1100" spc="-1" strike="noStrike">
            <a:latin typeface="Times New Roman"/>
          </a:endParaRPr>
        </a:p>
        <a:p>
          <a:pPr>
            <a:lnSpc>
              <a:spcPct val="100000"/>
            </a:lnSpc>
          </a:pPr>
          <a:r>
            <a:rPr b="0" lang="fr-FR" sz="1100" spc="-1" strike="noStrike">
              <a:solidFill>
                <a:srgbClr val="000000"/>
              </a:solidFill>
              <a:latin typeface="Calibri"/>
            </a:rPr>
            <a:t>Pour faciliter la manipulation de ce programme, nous vous conseillons de suivre le guide "pas à pas" ci-dessous.  </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000000"/>
              </a:solidFill>
              <a:latin typeface="Calibri"/>
            </a:rPr>
            <a:t>L'onglet bleu "Situation agrégée" reprend automatiquement les opérations de la section. Il ne vous reste plus qu'à reporter les situations de vos comités. Il est impératif de vérifier les éléments qui vous sont communiqués : les soldes de début d'année repris par les comités sont-ils bien ceux validés l'an passé? Les allocations reçues par les comités sont-elles du même montant que celui indiqué par la section? Le solde bancaire de fin d'année est-il bien celui du 31/12/N?</a:t>
          </a:r>
          <a:endParaRPr b="0" lang="fr-FR" sz="1100" spc="-1" strike="noStrike">
            <a:latin typeface="Times New Roman"/>
          </a:endParaRPr>
        </a:p>
        <a:p>
          <a:pPr>
            <a:lnSpc>
              <a:spcPct val="100000"/>
            </a:lnSpc>
          </a:pPr>
          <a:r>
            <a:rPr b="0" lang="fr-FR" sz="1100" spc="-1" strike="noStrike">
              <a:solidFill>
                <a:srgbClr val="000000"/>
              </a:solidFill>
              <a:latin typeface="Calibri"/>
            </a:rPr>
            <a:t>Pour vous aider dans cette vérification, sous le tableau de synthèse se trouve un outil de contrôle de cohérence. Tous les voyants doivent être verts.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1307520</xdr:colOff>
      <xdr:row>53</xdr:row>
      <xdr:rowOff>171360</xdr:rowOff>
    </xdr:from>
    <xdr:to>
      <xdr:col>3</xdr:col>
      <xdr:colOff>1402560</xdr:colOff>
      <xdr:row>61</xdr:row>
      <xdr:rowOff>190440</xdr:rowOff>
    </xdr:to>
    <xdr:sp>
      <xdr:nvSpPr>
        <xdr:cNvPr id="3" name="ZoneTexte 1" hidden="1"/>
        <xdr:cNvSpPr/>
      </xdr:nvSpPr>
      <xdr:spPr>
        <a:xfrm>
          <a:off x="4917240" y="12642480"/>
          <a:ext cx="3082320" cy="1828800"/>
        </a:xfrm>
        <a:prstGeom prst="rect">
          <a:avLst/>
        </a:prstGeom>
        <a:solidFill>
          <a:schemeClr val="lt1"/>
        </a:solidFill>
        <a:ln w="9525">
          <a:solidFill>
            <a:srgbClr val="ffffff">
              <a:shade val="50000"/>
            </a:srgbClr>
          </a:solidFill>
          <a:round/>
        </a:ln>
      </xdr:spPr>
      <xdr:style>
        <a:lnRef idx="0"/>
        <a:fillRef idx="0"/>
        <a:effectRef idx="0"/>
        <a:fontRef idx="minor"/>
      </xdr:style>
      <xdr:txBody>
        <a:bodyPr lIns="90000" rIns="90000" tIns="45000" bIns="45000">
          <a:noAutofit/>
        </a:bodyPr>
        <a:p>
          <a:pPr algn="ctr">
            <a:lnSpc>
              <a:spcPts val="300"/>
            </a:lnSpc>
          </a:pPr>
          <a:r>
            <a:rPr b="0" lang="fr-FR" sz="1400" spc="-1" strike="noStrike">
              <a:solidFill>
                <a:srgbClr val="000000"/>
              </a:solidFill>
              <a:latin typeface="Times New Roman"/>
            </a:rPr>
            <a:t>  </a:t>
          </a:r>
          <a:r>
            <a:rPr b="0" lang="fr-FR" sz="1400" spc="-1" strike="noStrike">
              <a:solidFill>
                <a:srgbClr val="000000"/>
              </a:solidFill>
              <a:latin typeface="Times New Roman"/>
            </a:rPr>
            <a:t>Le Trésorier de section </a:t>
          </a:r>
          <a:endParaRPr b="0" lang="fr-FR" sz="1400" spc="-1" strike="noStrike">
            <a:latin typeface="Times New Roman"/>
          </a:endParaRPr>
        </a:p>
        <a:p>
          <a:pPr>
            <a:lnSpc>
              <a:spcPts val="300"/>
            </a:lnSpc>
          </a:pPr>
          <a:r>
            <a:rPr b="0" lang="fr-FR" sz="1100" spc="-1" strike="noStrike">
              <a:solidFill>
                <a:srgbClr val="000000"/>
              </a:solidFill>
              <a:latin typeface="Calibri"/>
            </a:rPr>
            <a:t>                                                                                                                </a:t>
          </a:r>
          <a:r>
            <a:rPr b="0" lang="fr-FR" sz="1100" spc="-1" strike="noStrike">
              <a:solidFill>
                <a:srgbClr val="000000"/>
              </a:solidFill>
              <a:latin typeface="Calibri"/>
            </a:rPr>
            <a:t>Nom :</a:t>
          </a:r>
          <a:r>
            <a:rPr b="0" lang="fr-FR" sz="1200" spc="-1" strike="noStrike">
              <a:solidFill>
                <a:srgbClr val="000000"/>
              </a:solidFill>
              <a:latin typeface="Calibri"/>
            </a:rPr>
            <a:t> </a:t>
          </a:r>
          <a:endParaRPr b="0" lang="fr-FR" sz="1200" spc="-1" strike="noStrike">
            <a:latin typeface="Times New Roman"/>
          </a:endParaRPr>
        </a:p>
        <a:p>
          <a:pPr>
            <a:lnSpc>
              <a:spcPts val="5400"/>
            </a:lnSpc>
            <a:spcBef>
              <a:spcPts val="1199"/>
            </a:spcBef>
          </a:pPr>
          <a:r>
            <a:rPr b="0" lang="fr-FR" sz="1100" spc="-1" strike="noStrike">
              <a:solidFill>
                <a:srgbClr val="000000"/>
              </a:solidFill>
              <a:latin typeface="Calibri"/>
            </a:rPr>
            <a:t>Signature :</a:t>
          </a:r>
          <a:endParaRPr b="0" lang="fr-FR" sz="1100" spc="-1" strike="noStrike">
            <a:latin typeface="Times New Roman"/>
          </a:endParaRPr>
        </a:p>
      </xdr:txBody>
    </xdr:sp>
    <xdr:clientData/>
  </xdr:twoCellAnchor>
  <xdr:twoCellAnchor editAs="absolute">
    <xdr:from>
      <xdr:col>0</xdr:col>
      <xdr:colOff>116280</xdr:colOff>
      <xdr:row>53</xdr:row>
      <xdr:rowOff>171360</xdr:rowOff>
    </xdr:from>
    <xdr:to>
      <xdr:col>2</xdr:col>
      <xdr:colOff>1240560</xdr:colOff>
      <xdr:row>61</xdr:row>
      <xdr:rowOff>136080</xdr:rowOff>
    </xdr:to>
    <xdr:sp>
      <xdr:nvSpPr>
        <xdr:cNvPr id="4" name="ZoneTexte 2" hidden="1"/>
        <xdr:cNvSpPr/>
      </xdr:nvSpPr>
      <xdr:spPr>
        <a:xfrm>
          <a:off x="116280" y="12642480"/>
          <a:ext cx="4734000" cy="1774440"/>
        </a:xfrm>
        <a:prstGeom prst="rect">
          <a:avLst/>
        </a:prstGeom>
        <a:solidFill>
          <a:schemeClr val="lt1"/>
        </a:solidFill>
        <a:ln w="9525">
          <a:solidFill>
            <a:srgbClr val="ffffff">
              <a:shade val="50000"/>
            </a:srgbClr>
          </a:solidFill>
          <a:round/>
        </a:ln>
      </xdr:spPr>
      <xdr:style>
        <a:lnRef idx="0"/>
        <a:fillRef idx="0"/>
        <a:effectRef idx="0"/>
        <a:fontRef idx="minor"/>
      </xdr:style>
      <xdr:txBody>
        <a:bodyPr lIns="90000" rIns="90000" tIns="45000" bIns="45000">
          <a:noAutofit/>
        </a:bodyPr>
        <a:p>
          <a:pPr algn="ctr">
            <a:lnSpc>
              <a:spcPts val="300"/>
            </a:lnSpc>
          </a:pPr>
          <a:r>
            <a:rPr b="0" lang="fr-FR" sz="1400" spc="-1" strike="noStrike">
              <a:solidFill>
                <a:srgbClr val="000000"/>
              </a:solidFill>
              <a:latin typeface="Times New Roman"/>
            </a:rPr>
            <a:t>  </a:t>
          </a:r>
          <a:r>
            <a:rPr b="0" lang="fr-FR" sz="1400" spc="-1" strike="noStrike">
              <a:solidFill>
                <a:srgbClr val="000000"/>
              </a:solidFill>
              <a:latin typeface="Times New Roman"/>
            </a:rPr>
            <a:t>Le Président de section </a:t>
          </a:r>
          <a:endParaRPr b="0" lang="fr-FR" sz="1400" spc="-1" strike="noStrike">
            <a:latin typeface="Times New Roman"/>
          </a:endParaRPr>
        </a:p>
        <a:p>
          <a:pPr>
            <a:lnSpc>
              <a:spcPts val="300"/>
            </a:lnSpc>
          </a:pPr>
          <a:r>
            <a:rPr b="0" lang="fr-FR" sz="1100" spc="-1" strike="noStrike">
              <a:solidFill>
                <a:srgbClr val="000000"/>
              </a:solidFill>
              <a:latin typeface="Calibri"/>
            </a:rPr>
            <a:t>                                                                                                                </a:t>
          </a:r>
          <a:r>
            <a:rPr b="0" lang="fr-FR" sz="1100" spc="-1" strike="noStrike">
              <a:solidFill>
                <a:srgbClr val="000000"/>
              </a:solidFill>
              <a:latin typeface="Calibri"/>
            </a:rPr>
            <a:t>Nom :</a:t>
          </a:r>
          <a:r>
            <a:rPr b="0" lang="fr-FR" sz="1200" spc="-1" strike="noStrike">
              <a:solidFill>
                <a:srgbClr val="000000"/>
              </a:solidFill>
              <a:latin typeface="Calibri"/>
            </a:rPr>
            <a:t> </a:t>
          </a:r>
          <a:endParaRPr b="0" lang="fr-FR" sz="1200" spc="-1" strike="noStrike">
            <a:latin typeface="Times New Roman"/>
          </a:endParaRPr>
        </a:p>
        <a:p>
          <a:pPr>
            <a:lnSpc>
              <a:spcPts val="4300"/>
            </a:lnSpc>
            <a:spcBef>
              <a:spcPts val="1199"/>
            </a:spcBef>
          </a:pPr>
          <a:r>
            <a:rPr b="0" lang="fr-FR" sz="1100" spc="-1" strike="noStrike">
              <a:solidFill>
                <a:srgbClr val="000000"/>
              </a:solidFill>
              <a:latin typeface="Calibri"/>
            </a:rPr>
            <a:t>Signature :</a:t>
          </a:r>
          <a:endParaRPr b="0" lang="fr-FR" sz="11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0</xdr:colOff>
      <xdr:row>52</xdr:row>
      <xdr:rowOff>0</xdr:rowOff>
    </xdr:from>
    <xdr:to>
      <xdr:col>3</xdr:col>
      <xdr:colOff>151920</xdr:colOff>
      <xdr:row>52</xdr:row>
      <xdr:rowOff>151920</xdr:rowOff>
    </xdr:to>
    <xdr:pic>
      <xdr:nvPicPr>
        <xdr:cNvPr id="5" name="Image 1" descr=""/>
        <xdr:cNvPicPr/>
      </xdr:nvPicPr>
      <xdr:blipFill>
        <a:blip r:embed="rId1"/>
        <a:stretch/>
      </xdr:blipFill>
      <xdr:spPr>
        <a:xfrm>
          <a:off x="5397840" y="10870920"/>
          <a:ext cx="151920" cy="1519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91"/>
  <sheetViews>
    <sheetView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C26" activeCellId="0" sqref="C26"/>
    </sheetView>
  </sheetViews>
  <sheetFormatPr defaultColWidth="8.83984375" defaultRowHeight="15" zeroHeight="false" outlineLevelRow="0" outlineLevelCol="0"/>
  <cols>
    <col collapsed="false" customWidth="true" hidden="false" outlineLevel="0" max="1" min="1" style="0" width="5.66"/>
    <col collapsed="false" customWidth="true" hidden="false" outlineLevel="0" max="2" min="2" style="0" width="25.51"/>
    <col collapsed="false" customWidth="true" hidden="false" outlineLevel="0" max="3" min="3" style="0" width="47.83"/>
    <col collapsed="false" customWidth="true" hidden="false" outlineLevel="0" max="4" min="4" style="0" width="75.67"/>
    <col collapsed="false" customWidth="true" hidden="false" outlineLevel="0" max="6" min="5" style="0" width="11.5"/>
    <col collapsed="false" customWidth="true" hidden="false" outlineLevel="0" max="7" min="7" style="0" width="42.51"/>
    <col collapsed="false" customWidth="true" hidden="false" outlineLevel="0" max="256" min="8" style="0" width="11.5"/>
  </cols>
  <sheetData>
    <row r="1" customFormat="false" ht="33" hidden="false" customHeight="false" outlineLevel="0" collapsed="false">
      <c r="A1" s="1" t="s">
        <v>0</v>
      </c>
      <c r="B1" s="1"/>
      <c r="C1" s="1"/>
      <c r="D1" s="1"/>
    </row>
    <row r="2" customFormat="false" ht="29.25" hidden="false" customHeight="true" outlineLevel="0" collapsed="false">
      <c r="A2" s="2" t="s">
        <v>1</v>
      </c>
      <c r="B2" s="2"/>
      <c r="C2" s="2"/>
      <c r="D2" s="2"/>
    </row>
    <row r="3" customFormat="false" ht="16" hidden="false" customHeight="false" outlineLevel="0" collapsed="false">
      <c r="A3" s="3"/>
      <c r="B3" s="4"/>
      <c r="C3" s="4"/>
      <c r="D3" s="5"/>
    </row>
    <row r="4" customFormat="false" ht="15" hidden="false" customHeight="false" outlineLevel="0" collapsed="false">
      <c r="A4" s="6" t="s">
        <v>2</v>
      </c>
      <c r="B4" s="7" t="s">
        <v>3</v>
      </c>
      <c r="C4" s="7"/>
    </row>
    <row r="6" customFormat="false" ht="12.75" hidden="false" customHeight="true" outlineLevel="0" collapsed="false">
      <c r="F6" s="8"/>
      <c r="G6" s="8"/>
      <c r="H6" s="8"/>
    </row>
    <row r="7" customFormat="false" ht="12.75" hidden="false" customHeight="true" outlineLevel="0" collapsed="false">
      <c r="F7" s="8"/>
      <c r="G7" s="9" t="s">
        <v>4</v>
      </c>
      <c r="H7" s="10" t="e">
        <f aca="false">#REF!</f>
        <v>#REF!</v>
      </c>
    </row>
    <row r="8" customFormat="false" ht="12.75" hidden="false" customHeight="true" outlineLevel="0" collapsed="false">
      <c r="F8" s="8"/>
      <c r="G8" s="9" t="s">
        <v>5</v>
      </c>
      <c r="H8" s="10" t="str">
        <f aca="false">D57</f>
        <v>dons versés par des tiers et encaissés par erreur par la section </v>
      </c>
    </row>
    <row r="9" customFormat="false" ht="12.75" hidden="false" customHeight="true" outlineLevel="0" collapsed="false">
      <c r="F9" s="8"/>
      <c r="G9" s="9"/>
      <c r="H9" s="10"/>
    </row>
    <row r="10" customFormat="false" ht="12.75" hidden="false" customHeight="true" outlineLevel="0" collapsed="false">
      <c r="F10" s="8"/>
      <c r="G10" s="9" t="s">
        <v>6</v>
      </c>
      <c r="H10" s="10" t="str">
        <f aca="false">D58</f>
        <v>dons ristournés par le siège à hauteur de 50% ou 93% sur demande expresse</v>
      </c>
    </row>
    <row r="11" customFormat="false" ht="12.75" hidden="false" customHeight="true" outlineLevel="0" collapsed="false">
      <c r="F11" s="8"/>
      <c r="G11" s="9"/>
      <c r="H11" s="10"/>
    </row>
    <row r="12" customFormat="false" ht="15" hidden="false" customHeight="false" outlineLevel="0" collapsed="false">
      <c r="F12" s="8"/>
      <c r="G12" s="9" t="s">
        <v>7</v>
      </c>
      <c r="H12" s="10" t="str">
        <f aca="false">D60</f>
        <v>Abonnement encaissés par erreur par la section</v>
      </c>
    </row>
    <row r="13" customFormat="false" ht="15" hidden="false" customHeight="false" outlineLevel="0" collapsed="false">
      <c r="F13" s="8"/>
      <c r="G13" s="9" t="s">
        <v>8</v>
      </c>
      <c r="H13" s="10"/>
    </row>
    <row r="14" customFormat="false" ht="15" hidden="false" customHeight="false" outlineLevel="0" collapsed="false">
      <c r="F14" s="8"/>
      <c r="G14" s="9" t="s">
        <v>9</v>
      </c>
      <c r="H14" s="10" t="str">
        <f aca="false">D61</f>
        <v>subventions locales, régionales, départementales...encaissées par la section (ne doivent pas figurer les subventions reçues des entreprises privées)</v>
      </c>
    </row>
    <row r="15" customFormat="false" ht="15" hidden="false" customHeight="false" outlineLevel="0" collapsed="false">
      <c r="F15" s="8"/>
      <c r="G15" s="9"/>
      <c r="H15" s="10"/>
    </row>
    <row r="16" customFormat="false" ht="15" hidden="false" customHeight="false" outlineLevel="0" collapsed="false">
      <c r="F16" s="8"/>
      <c r="G16" s="9" t="s">
        <v>10</v>
      </c>
      <c r="H16" s="10" t="e">
        <f aca="false">#REF!</f>
        <v>#REF!</v>
      </c>
    </row>
    <row r="17" customFormat="false" ht="15" hidden="false" customHeight="false" outlineLevel="0" collapsed="false">
      <c r="F17" s="8"/>
      <c r="G17" s="9" t="s">
        <v>11</v>
      </c>
      <c r="H17" s="10" t="str">
        <f aca="false">D66</f>
        <v>recettes reçues dans le cadre de l'Honneur en Action</v>
      </c>
    </row>
    <row r="18" customFormat="false" ht="15" hidden="false" customHeight="false" outlineLevel="0" collapsed="false">
      <c r="F18" s="8"/>
      <c r="G18" s="9" t="s">
        <v>12</v>
      </c>
      <c r="H18" s="10" t="e">
        <f aca="false">#REF!</f>
        <v>#REF!</v>
      </c>
    </row>
    <row r="19" customFormat="false" ht="15" hidden="false" customHeight="false" outlineLevel="0" collapsed="false">
      <c r="F19" s="8"/>
      <c r="G19" s="9" t="s">
        <v>13</v>
      </c>
      <c r="H19" s="10" t="e">
        <f aca="false">#REF!</f>
        <v>#REF!</v>
      </c>
    </row>
    <row r="20" customFormat="false" ht="15" hidden="false" customHeight="false" outlineLevel="0" collapsed="false">
      <c r="F20" s="8"/>
      <c r="G20" s="8" t="s">
        <v>14</v>
      </c>
      <c r="H20" s="10" t="str">
        <f aca="false">D77</f>
        <v>montant des abonnements envoyé au siège - chèques émis par la section. Attention, les chèques collectés par la section et renvoyés au siège ne doivent pas rentrer dans la comptabilité de la section</v>
      </c>
    </row>
    <row r="21" customFormat="false" ht="16" hidden="false" customHeight="false" outlineLevel="0" collapsed="false">
      <c r="F21" s="8"/>
      <c r="G21" s="8" t="s">
        <v>15</v>
      </c>
      <c r="H21" s="10" t="e">
        <f aca="false">#REF!</f>
        <v>#REF!</v>
      </c>
    </row>
    <row r="22" customFormat="false" ht="16" hidden="false" customHeight="false" outlineLevel="0" collapsed="false">
      <c r="A22" s="11" t="s">
        <v>16</v>
      </c>
      <c r="B22" s="12" t="s">
        <v>17</v>
      </c>
      <c r="C22" s="12"/>
      <c r="F22" s="8"/>
      <c r="G22" s="8"/>
      <c r="H22" s="10"/>
    </row>
    <row r="23" customFormat="false" ht="15" hidden="false" customHeight="false" outlineLevel="0" collapsed="false">
      <c r="A23" s="13"/>
      <c r="B23" s="14"/>
      <c r="C23" s="14"/>
      <c r="F23" s="8"/>
      <c r="G23" s="8"/>
      <c r="H23" s="10"/>
    </row>
    <row r="24" customFormat="false" ht="15" hidden="false" customHeight="false" outlineLevel="0" collapsed="false">
      <c r="A24" s="13"/>
      <c r="B24" s="15" t="s">
        <v>18</v>
      </c>
      <c r="C24" s="14"/>
      <c r="F24" s="8"/>
      <c r="G24" s="8"/>
      <c r="H24" s="10"/>
    </row>
    <row r="25" customFormat="false" ht="15" hidden="false" customHeight="false" outlineLevel="0" collapsed="false">
      <c r="B25" s="16" t="s">
        <v>19</v>
      </c>
      <c r="F25" s="8"/>
      <c r="G25" s="8"/>
      <c r="H25" s="10"/>
    </row>
    <row r="26" customFormat="false" ht="15" hidden="false" customHeight="false" outlineLevel="0" collapsed="false">
      <c r="B26" s="16" t="s">
        <v>20</v>
      </c>
      <c r="F26" s="8"/>
      <c r="G26" s="8"/>
      <c r="H26" s="10"/>
    </row>
    <row r="27" customFormat="false" ht="15" hidden="false" customHeight="false" outlineLevel="0" collapsed="false">
      <c r="F27" s="8"/>
      <c r="G27" s="8"/>
      <c r="H27" s="10"/>
    </row>
    <row r="28" customFormat="false" ht="15" hidden="false" customHeight="false" outlineLevel="0" collapsed="false">
      <c r="A28" s="0" t="s">
        <v>21</v>
      </c>
      <c r="B28" s="0" t="s">
        <v>22</v>
      </c>
      <c r="C28" s="0" t="s">
        <v>23</v>
      </c>
      <c r="F28" s="8"/>
      <c r="G28" s="8"/>
      <c r="H28" s="10"/>
    </row>
    <row r="29" customFormat="false" ht="15" hidden="false" customHeight="false" outlineLevel="0" collapsed="false">
      <c r="F29" s="8"/>
      <c r="G29" s="8"/>
      <c r="H29" s="10"/>
    </row>
    <row r="30" customFormat="false" ht="15" hidden="false" customHeight="false" outlineLevel="0" collapsed="false">
      <c r="A30" s="0" t="s">
        <v>24</v>
      </c>
      <c r="B30" s="0" t="s">
        <v>25</v>
      </c>
      <c r="C30" s="0" t="s">
        <v>26</v>
      </c>
      <c r="F30" s="8"/>
      <c r="G30" s="8"/>
      <c r="H30" s="10"/>
    </row>
    <row r="31" customFormat="false" ht="15" hidden="false" customHeight="false" outlineLevel="0" collapsed="false">
      <c r="F31" s="8"/>
      <c r="G31" s="8"/>
      <c r="H31" s="10"/>
    </row>
    <row r="32" customFormat="false" ht="15" hidden="false" customHeight="false" outlineLevel="0" collapsed="false">
      <c r="A32" s="0" t="s">
        <v>27</v>
      </c>
      <c r="B32" s="0" t="s">
        <v>28</v>
      </c>
      <c r="C32" s="0" t="s">
        <v>29</v>
      </c>
      <c r="F32" s="8"/>
      <c r="G32" s="8"/>
      <c r="H32" s="10"/>
    </row>
    <row r="33" customFormat="false" ht="15" hidden="false" customHeight="false" outlineLevel="0" collapsed="false">
      <c r="C33" s="17"/>
      <c r="F33" s="8"/>
      <c r="G33" s="8"/>
      <c r="H33" s="10"/>
    </row>
    <row r="34" customFormat="false" ht="15" hidden="false" customHeight="true" outlineLevel="0" collapsed="false">
      <c r="A34" s="0" t="s">
        <v>30</v>
      </c>
      <c r="B34" s="18" t="s">
        <v>31</v>
      </c>
      <c r="C34" s="19" t="s">
        <v>32</v>
      </c>
      <c r="D34" s="19"/>
      <c r="F34" s="8"/>
      <c r="G34" s="8"/>
      <c r="H34" s="10"/>
    </row>
    <row r="35" customFormat="false" ht="15" hidden="false" customHeight="false" outlineLevel="0" collapsed="false">
      <c r="B35" s="18"/>
      <c r="C35" s="19"/>
      <c r="D35" s="19"/>
      <c r="F35" s="8"/>
      <c r="G35" s="8"/>
      <c r="H35" s="10"/>
    </row>
    <row r="36" customFormat="false" ht="15" hidden="false" customHeight="false" outlineLevel="0" collapsed="false">
      <c r="F36" s="8"/>
      <c r="G36" s="8"/>
      <c r="H36" s="10"/>
    </row>
    <row r="37" customFormat="false" ht="15" hidden="false" customHeight="false" outlineLevel="0" collapsed="false">
      <c r="B37" s="16" t="s">
        <v>33</v>
      </c>
      <c r="F37" s="8"/>
      <c r="G37" s="8"/>
      <c r="H37" s="10"/>
    </row>
    <row r="38" customFormat="false" ht="15" hidden="false" customHeight="false" outlineLevel="0" collapsed="false">
      <c r="B38" s="16"/>
      <c r="F38" s="8"/>
      <c r="G38" s="8"/>
      <c r="H38" s="10"/>
    </row>
    <row r="39" customFormat="false" ht="15" hidden="false" customHeight="false" outlineLevel="0" collapsed="false">
      <c r="B39" s="20" t="s">
        <v>34</v>
      </c>
      <c r="F39" s="8"/>
      <c r="G39" s="8"/>
      <c r="H39" s="10"/>
    </row>
    <row r="40" customFormat="false" ht="15" hidden="false" customHeight="false" outlineLevel="0" collapsed="false">
      <c r="B40" s="0" t="s">
        <v>35</v>
      </c>
      <c r="F40" s="8"/>
      <c r="G40" s="8"/>
      <c r="H40" s="10"/>
    </row>
    <row r="41" customFormat="false" ht="15" hidden="false" customHeight="false" outlineLevel="0" collapsed="false">
      <c r="F41" s="8"/>
      <c r="G41" s="8"/>
      <c r="H41" s="10"/>
    </row>
    <row r="42" customFormat="false" ht="15" hidden="false" customHeight="false" outlineLevel="0" collapsed="false">
      <c r="B42" s="20" t="s">
        <v>36</v>
      </c>
      <c r="F42" s="8"/>
      <c r="G42" s="8"/>
      <c r="H42" s="10"/>
    </row>
    <row r="43" customFormat="false" ht="15" hidden="false" customHeight="false" outlineLevel="0" collapsed="false">
      <c r="B43" s="0" t="s">
        <v>37</v>
      </c>
      <c r="F43" s="8"/>
      <c r="G43" s="8"/>
      <c r="H43" s="10"/>
    </row>
    <row r="44" customFormat="false" ht="15" hidden="false" customHeight="false" outlineLevel="0" collapsed="false">
      <c r="B44" s="16"/>
      <c r="F44" s="8"/>
      <c r="G44" s="8"/>
      <c r="H44" s="10"/>
    </row>
    <row r="45" customFormat="false" ht="16" hidden="false" customHeight="false" outlineLevel="0" collapsed="false">
      <c r="B45" s="21" t="s">
        <v>38</v>
      </c>
      <c r="D45" s="21"/>
      <c r="F45" s="8"/>
      <c r="G45" s="8"/>
      <c r="H45" s="10"/>
    </row>
    <row r="47" customFormat="false" ht="15" hidden="false" customHeight="false" outlineLevel="0" collapsed="false">
      <c r="A47" s="6" t="s">
        <v>39</v>
      </c>
      <c r="B47" s="7" t="s">
        <v>40</v>
      </c>
      <c r="C47" s="7"/>
      <c r="F47" s="8"/>
      <c r="G47" s="8"/>
      <c r="H47" s="10"/>
    </row>
    <row r="48" customFormat="false" ht="15" hidden="false" customHeight="false" outlineLevel="0" collapsed="false">
      <c r="F48" s="8"/>
      <c r="G48" s="8" t="s">
        <v>15</v>
      </c>
      <c r="H48" s="10" t="e">
        <f aca="false">#REF!</f>
        <v>#REF!</v>
      </c>
    </row>
    <row r="49" customFormat="false" ht="15" hidden="false" customHeight="false" outlineLevel="0" collapsed="false">
      <c r="A49" s="22" t="s">
        <v>41</v>
      </c>
      <c r="B49" s="22"/>
      <c r="C49" s="22"/>
      <c r="D49" s="23" t="s">
        <v>42</v>
      </c>
      <c r="F49" s="8"/>
      <c r="G49" s="8" t="s">
        <v>43</v>
      </c>
      <c r="H49" s="10" t="str">
        <f aca="false">D77</f>
        <v>montant des abonnements envoyé au siège - chèques émis par la section. Attention, les chèques collectés par la section et renvoyés au siège ne doivent pas rentrer dans la comptabilité de la section</v>
      </c>
    </row>
    <row r="50" customFormat="false" ht="15" hidden="false" customHeight="false" outlineLevel="0" collapsed="false">
      <c r="A50" s="24"/>
      <c r="B50" s="25"/>
      <c r="C50" s="25"/>
      <c r="D50" s="26"/>
      <c r="F50" s="8"/>
      <c r="G50" s="8"/>
      <c r="H50" s="8"/>
    </row>
    <row r="51" customFormat="false" ht="15" hidden="false" customHeight="false" outlineLevel="0" collapsed="false">
      <c r="A51" s="27" t="s">
        <v>44</v>
      </c>
      <c r="B51" s="28"/>
      <c r="C51" s="25"/>
      <c r="D51" s="26"/>
    </row>
    <row r="52" customFormat="false" ht="15" hidden="false" customHeight="false" outlineLevel="0" collapsed="false">
      <c r="A52" s="24"/>
      <c r="B52" s="25"/>
      <c r="C52" s="25"/>
      <c r="D52" s="26"/>
    </row>
    <row r="53" customFormat="false" ht="16" hidden="false" customHeight="false" outlineLevel="0" collapsed="false">
      <c r="A53" s="24"/>
      <c r="B53" s="29" t="s">
        <v>45</v>
      </c>
      <c r="C53" s="29"/>
      <c r="D53" s="30" t="s">
        <v>46</v>
      </c>
    </row>
    <row r="54" customFormat="false" ht="34" hidden="false" customHeight="false" outlineLevel="0" collapsed="false">
      <c r="A54" s="24"/>
      <c r="B54" s="31" t="s">
        <v>47</v>
      </c>
      <c r="C54" s="32"/>
      <c r="D54" s="33" t="s">
        <v>48</v>
      </c>
    </row>
    <row r="55" customFormat="false" ht="16" hidden="false" customHeight="true" outlineLevel="0" collapsed="false">
      <c r="A55" s="24"/>
      <c r="B55" s="34" t="s">
        <v>49</v>
      </c>
      <c r="C55" s="35"/>
      <c r="D55" s="36" t="s">
        <v>50</v>
      </c>
    </row>
    <row r="56" customFormat="false" ht="16" hidden="false" customHeight="false" outlineLevel="0" collapsed="false">
      <c r="A56" s="24"/>
      <c r="B56" s="34" t="s">
        <v>51</v>
      </c>
      <c r="C56" s="35"/>
      <c r="D56" s="36"/>
    </row>
    <row r="57" customFormat="false" ht="16" hidden="false" customHeight="false" outlineLevel="0" collapsed="false">
      <c r="A57" s="24"/>
      <c r="B57" s="32" t="s">
        <v>52</v>
      </c>
      <c r="C57" s="32"/>
      <c r="D57" s="37" t="s">
        <v>53</v>
      </c>
    </row>
    <row r="58" customFormat="false" ht="16" hidden="false" customHeight="false" outlineLevel="0" collapsed="false">
      <c r="A58" s="24"/>
      <c r="B58" s="29" t="s">
        <v>54</v>
      </c>
      <c r="C58" s="29"/>
      <c r="D58" s="30" t="s">
        <v>55</v>
      </c>
    </row>
    <row r="59" customFormat="false" ht="16" hidden="false" customHeight="false" outlineLevel="0" collapsed="false">
      <c r="A59" s="24"/>
      <c r="B59" s="32" t="s">
        <v>9</v>
      </c>
      <c r="C59" s="32"/>
      <c r="D59" s="37" t="s">
        <v>56</v>
      </c>
    </row>
    <row r="60" customFormat="false" ht="17" hidden="false" customHeight="false" outlineLevel="0" collapsed="false">
      <c r="A60" s="24"/>
      <c r="B60" s="29" t="s">
        <v>57</v>
      </c>
      <c r="C60" s="29"/>
      <c r="D60" s="36" t="s">
        <v>58</v>
      </c>
    </row>
    <row r="61" customFormat="false" ht="34" hidden="false" customHeight="false" outlineLevel="0" collapsed="false">
      <c r="A61" s="24"/>
      <c r="B61" s="31" t="s">
        <v>59</v>
      </c>
      <c r="C61" s="31"/>
      <c r="D61" s="38" t="s">
        <v>60</v>
      </c>
    </row>
    <row r="62" customFormat="false" ht="34" hidden="false" customHeight="false" outlineLevel="0" collapsed="false">
      <c r="A62" s="24"/>
      <c r="B62" s="35" t="s">
        <v>61</v>
      </c>
      <c r="C62" s="35"/>
      <c r="D62" s="36" t="s">
        <v>62</v>
      </c>
    </row>
    <row r="63" customFormat="false" ht="16" hidden="false" customHeight="false" outlineLevel="0" collapsed="false">
      <c r="A63" s="24"/>
      <c r="B63" s="32" t="s">
        <v>63</v>
      </c>
      <c r="C63" s="32"/>
      <c r="D63" s="37" t="s">
        <v>64</v>
      </c>
    </row>
    <row r="64" customFormat="false" ht="34" hidden="false" customHeight="false" outlineLevel="0" collapsed="false">
      <c r="A64" s="24"/>
      <c r="B64" s="39" t="s">
        <v>65</v>
      </c>
      <c r="C64" s="39"/>
      <c r="D64" s="36" t="s">
        <v>66</v>
      </c>
    </row>
    <row r="65" customFormat="false" ht="16" hidden="false" customHeight="false" outlineLevel="0" collapsed="false">
      <c r="A65" s="24"/>
      <c r="B65" s="40" t="s">
        <v>67</v>
      </c>
      <c r="C65" s="40"/>
      <c r="D65" s="37" t="s">
        <v>68</v>
      </c>
    </row>
    <row r="66" customFormat="false" ht="16" hidden="false" customHeight="false" outlineLevel="0" collapsed="false">
      <c r="A66" s="24"/>
      <c r="B66" s="41" t="s">
        <v>69</v>
      </c>
      <c r="C66" s="41"/>
      <c r="D66" s="30" t="s">
        <v>70</v>
      </c>
    </row>
    <row r="67" customFormat="false" ht="15" hidden="false" customHeight="false" outlineLevel="0" collapsed="false">
      <c r="A67" s="24"/>
      <c r="B67" s="25"/>
      <c r="C67" s="42"/>
      <c r="D67" s="26"/>
    </row>
    <row r="68" customFormat="false" ht="15" hidden="false" customHeight="false" outlineLevel="0" collapsed="false">
      <c r="A68" s="43" t="s">
        <v>71</v>
      </c>
      <c r="B68" s="43"/>
      <c r="C68" s="44"/>
      <c r="D68" s="45"/>
    </row>
    <row r="69" customFormat="false" ht="15" hidden="false" customHeight="false" outlineLevel="0" collapsed="false">
      <c r="A69" s="24"/>
      <c r="B69" s="25"/>
      <c r="C69" s="25"/>
      <c r="D69" s="26"/>
    </row>
    <row r="70" customFormat="false" ht="34" hidden="false" customHeight="true" outlineLevel="0" collapsed="false">
      <c r="A70" s="24"/>
      <c r="B70" s="46" t="s">
        <v>72</v>
      </c>
      <c r="C70" s="46"/>
      <c r="D70" s="36" t="s">
        <v>73</v>
      </c>
    </row>
    <row r="71" customFormat="false" ht="16" hidden="false" customHeight="true" outlineLevel="0" collapsed="false">
      <c r="A71" s="24"/>
      <c r="B71" s="47" t="s">
        <v>74</v>
      </c>
      <c r="C71" s="48"/>
      <c r="D71" s="38" t="s">
        <v>75</v>
      </c>
    </row>
    <row r="72" customFormat="false" ht="16" hidden="false" customHeight="false" outlineLevel="0" collapsed="false">
      <c r="A72" s="24"/>
      <c r="B72" s="47" t="s">
        <v>76</v>
      </c>
      <c r="C72" s="48"/>
      <c r="D72" s="38"/>
    </row>
    <row r="73" customFormat="false" ht="31.25" hidden="false" customHeight="true" outlineLevel="0" collapsed="false">
      <c r="A73" s="24"/>
      <c r="B73" s="34" t="s">
        <v>77</v>
      </c>
      <c r="C73" s="35"/>
      <c r="D73" s="49" t="s">
        <v>78</v>
      </c>
    </row>
    <row r="74" customFormat="false" ht="16" hidden="false" customHeight="false" outlineLevel="0" collapsed="false">
      <c r="A74" s="24"/>
      <c r="B74" s="34" t="s">
        <v>79</v>
      </c>
      <c r="C74" s="35"/>
      <c r="D74" s="49"/>
    </row>
    <row r="75" customFormat="false" ht="51" hidden="false" customHeight="false" outlineLevel="0" collapsed="false">
      <c r="A75" s="24"/>
      <c r="B75" s="50" t="s">
        <v>80</v>
      </c>
      <c r="C75" s="50"/>
      <c r="D75" s="38" t="s">
        <v>81</v>
      </c>
    </row>
    <row r="76" customFormat="false" ht="51" hidden="false" customHeight="false" outlineLevel="0" collapsed="false">
      <c r="A76" s="24"/>
      <c r="B76" s="35" t="s">
        <v>82</v>
      </c>
      <c r="C76" s="35"/>
      <c r="D76" s="36" t="s">
        <v>83</v>
      </c>
    </row>
    <row r="77" customFormat="false" ht="51" hidden="false" customHeight="false" outlineLevel="0" collapsed="false">
      <c r="A77" s="24"/>
      <c r="B77" s="50" t="s">
        <v>84</v>
      </c>
      <c r="C77" s="50"/>
      <c r="D77" s="38" t="s">
        <v>85</v>
      </c>
    </row>
    <row r="78" customFormat="false" ht="16" hidden="false" customHeight="true" outlineLevel="0" collapsed="false">
      <c r="A78" s="24"/>
      <c r="B78" s="35" t="s">
        <v>86</v>
      </c>
      <c r="C78" s="35"/>
      <c r="D78" s="49" t="s">
        <v>87</v>
      </c>
    </row>
    <row r="79" customFormat="false" ht="16" hidden="false" customHeight="false" outlineLevel="0" collapsed="false">
      <c r="A79" s="24"/>
      <c r="B79" s="35" t="s">
        <v>88</v>
      </c>
      <c r="C79" s="35"/>
      <c r="D79" s="49"/>
    </row>
    <row r="80" customFormat="false" ht="16" hidden="false" customHeight="false" outlineLevel="0" collapsed="false">
      <c r="A80" s="24"/>
      <c r="B80" s="51" t="s">
        <v>89</v>
      </c>
      <c r="C80" s="51"/>
      <c r="D80" s="37" t="s">
        <v>90</v>
      </c>
    </row>
    <row r="81" customFormat="false" ht="34" hidden="false" customHeight="true" outlineLevel="0" collapsed="false">
      <c r="A81" s="24"/>
      <c r="B81" s="52" t="s">
        <v>91</v>
      </c>
      <c r="C81" s="52"/>
      <c r="D81" s="49" t="s">
        <v>92</v>
      </c>
    </row>
    <row r="82" customFormat="false" ht="34" hidden="false" customHeight="false" outlineLevel="0" collapsed="false">
      <c r="A82" s="24"/>
      <c r="B82" s="47" t="s">
        <v>93</v>
      </c>
      <c r="C82" s="47"/>
      <c r="D82" s="38" t="s">
        <v>94</v>
      </c>
    </row>
    <row r="83" customFormat="false" ht="16" hidden="false" customHeight="false" outlineLevel="0" collapsed="false">
      <c r="A83" s="24"/>
      <c r="B83" s="53" t="s">
        <v>95</v>
      </c>
      <c r="C83" s="53"/>
      <c r="D83" s="54" t="s">
        <v>96</v>
      </c>
    </row>
    <row r="84" customFormat="false" ht="16" hidden="false" customHeight="false" outlineLevel="0" collapsed="false">
      <c r="B84" s="55" t="s">
        <v>97</v>
      </c>
      <c r="D84" s="56" t="s">
        <v>98</v>
      </c>
    </row>
    <row r="85" customFormat="false" ht="16" hidden="false" customHeight="false" outlineLevel="0" collapsed="false">
      <c r="B85" s="57" t="s">
        <v>99</v>
      </c>
      <c r="C85" s="58"/>
      <c r="D85" s="30" t="s">
        <v>100</v>
      </c>
    </row>
    <row r="86" customFormat="false" ht="16" hidden="false" customHeight="false" outlineLevel="0" collapsed="false">
      <c r="A86" s="24"/>
      <c r="B86" s="59"/>
      <c r="C86" s="59"/>
      <c r="D86" s="60"/>
    </row>
    <row r="87" customFormat="false" ht="16" hidden="false" customHeight="false" outlineLevel="0" collapsed="false">
      <c r="A87" s="61" t="s">
        <v>101</v>
      </c>
      <c r="B87" s="62" t="s">
        <v>102</v>
      </c>
      <c r="C87" s="63"/>
      <c r="D87" s="64"/>
    </row>
    <row r="88" customFormat="false" ht="16" hidden="false" customHeight="false" outlineLevel="0" collapsed="false">
      <c r="A88" s="65"/>
      <c r="B88" s="66"/>
      <c r="C88" s="67"/>
      <c r="D88" s="68"/>
    </row>
    <row r="89" customFormat="false" ht="16" hidden="false" customHeight="true" outlineLevel="0" collapsed="false">
      <c r="A89" s="24"/>
      <c r="B89" s="69" t="s">
        <v>103</v>
      </c>
      <c r="C89" s="70"/>
      <c r="D89" s="71" t="s">
        <v>104</v>
      </c>
    </row>
    <row r="90" customFormat="false" ht="16" hidden="false" customHeight="false" outlineLevel="0" collapsed="false">
      <c r="A90" s="24"/>
      <c r="B90" s="69" t="s">
        <v>105</v>
      </c>
      <c r="C90" s="70"/>
      <c r="D90" s="71"/>
    </row>
    <row r="91" customFormat="false" ht="16" hidden="false" customHeight="false" outlineLevel="0" collapsed="false">
      <c r="A91" s="72"/>
      <c r="B91" s="73"/>
      <c r="C91" s="74"/>
      <c r="D91" s="75"/>
    </row>
  </sheetData>
  <sheetProtection sheet="true" password="cc0b" objects="true" scenarios="true" selectLockedCells="true"/>
  <mergeCells count="26">
    <mergeCell ref="A1:D1"/>
    <mergeCell ref="A2:D2"/>
    <mergeCell ref="B4:C4"/>
    <mergeCell ref="B22:C22"/>
    <mergeCell ref="B47:C47"/>
    <mergeCell ref="A49:C49"/>
    <mergeCell ref="B53:C53"/>
    <mergeCell ref="D55:D56"/>
    <mergeCell ref="B58:C58"/>
    <mergeCell ref="B60:C60"/>
    <mergeCell ref="B62:C62"/>
    <mergeCell ref="B65:C65"/>
    <mergeCell ref="A68:B68"/>
    <mergeCell ref="B70:C70"/>
    <mergeCell ref="D71:D72"/>
    <mergeCell ref="D73:D74"/>
    <mergeCell ref="B75:C75"/>
    <mergeCell ref="B76:C76"/>
    <mergeCell ref="B77:C77"/>
    <mergeCell ref="B78:C78"/>
    <mergeCell ref="D78:D79"/>
    <mergeCell ref="B79:C79"/>
    <mergeCell ref="B80:C80"/>
    <mergeCell ref="B81:C81"/>
    <mergeCell ref="B83:C83"/>
    <mergeCell ref="D89:D90"/>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Q504"/>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26" activeCellId="0" sqref="B26"/>
    </sheetView>
  </sheetViews>
  <sheetFormatPr defaultColWidth="8.83984375" defaultRowHeight="15" zeroHeight="false" outlineLevelRow="0" outlineLevelCol="0"/>
  <cols>
    <col collapsed="false" customWidth="true" hidden="false" outlineLevel="0" max="1" min="1" style="76" width="12.17"/>
    <col collapsed="false" customWidth="true" hidden="false" outlineLevel="0" max="2" min="2" style="0" width="35.66"/>
    <col collapsed="false" customWidth="true" hidden="false" outlineLevel="0" max="3" min="3" style="0" width="45.66"/>
    <col collapsed="false" customWidth="true" hidden="false" outlineLevel="0" max="4" min="4" style="0" width="13.66"/>
    <col collapsed="false" customWidth="true" hidden="false" outlineLevel="0" max="5" min="5" style="0" width="13.01"/>
    <col collapsed="false" customWidth="true" hidden="false" outlineLevel="0" max="6" min="6" style="77" width="12.66"/>
    <col collapsed="false" customWidth="true" hidden="true" outlineLevel="0" max="7" min="7" style="78" width="93.83"/>
    <col collapsed="false" customWidth="true" hidden="false" outlineLevel="0" max="8" min="8" style="79" width="11.66"/>
    <col collapsed="false" customWidth="true" hidden="false" outlineLevel="0" max="20" min="9" style="79" width="11.5"/>
    <col collapsed="false" customWidth="true" hidden="false" outlineLevel="0" max="256" min="21" style="0" width="11.5"/>
  </cols>
  <sheetData>
    <row r="1" customFormat="false" ht="43.5" hidden="false" customHeight="true" outlineLevel="0" collapsed="false">
      <c r="A1" s="80" t="s">
        <v>106</v>
      </c>
      <c r="B1" s="80"/>
      <c r="C1" s="80"/>
      <c r="D1" s="80"/>
      <c r="E1" s="80"/>
      <c r="F1" s="80"/>
      <c r="G1" s="17"/>
    </row>
    <row r="2" customFormat="false" ht="43.5" hidden="false" customHeight="true" outlineLevel="0" collapsed="false">
      <c r="B2" s="81" t="s">
        <v>107</v>
      </c>
      <c r="C2" s="81"/>
      <c r="D2" s="82" t="s">
        <v>108</v>
      </c>
      <c r="E2" s="82"/>
      <c r="F2" s="83"/>
      <c r="G2" s="84"/>
    </row>
    <row r="3" customFormat="false" ht="21" hidden="false" customHeight="true" outlineLevel="0" collapsed="false">
      <c r="B3" s="81" t="s">
        <v>109</v>
      </c>
      <c r="C3" s="81"/>
      <c r="D3" s="85" t="n">
        <v>2022</v>
      </c>
      <c r="E3" s="86"/>
      <c r="F3" s="87"/>
      <c r="G3" s="17"/>
    </row>
    <row r="4" customFormat="false" ht="15" hidden="false" customHeight="false" outlineLevel="0" collapsed="false">
      <c r="C4" s="88"/>
      <c r="D4" s="89"/>
      <c r="E4" s="90"/>
      <c r="F4" s="91" t="s">
        <v>110</v>
      </c>
      <c r="G4" s="92"/>
      <c r="H4" s="93"/>
      <c r="I4" s="93"/>
      <c r="J4" s="93"/>
      <c r="K4" s="93"/>
      <c r="L4" s="93"/>
    </row>
    <row r="5" customFormat="false" ht="15" hidden="false" customHeight="false" outlineLevel="0" collapsed="false">
      <c r="A5" s="94"/>
      <c r="B5" s="94"/>
      <c r="C5" s="95"/>
      <c r="D5" s="95"/>
      <c r="E5" s="96"/>
      <c r="F5" s="97"/>
      <c r="G5" s="98"/>
    </row>
    <row r="6" customFormat="false" ht="19" hidden="false" customHeight="false" outlineLevel="0" collapsed="false">
      <c r="A6" s="99" t="s">
        <v>111</v>
      </c>
      <c r="B6" s="100" t="s">
        <v>112</v>
      </c>
      <c r="C6" s="100" t="s">
        <v>113</v>
      </c>
      <c r="D6" s="100" t="s">
        <v>114</v>
      </c>
      <c r="E6" s="101" t="s">
        <v>115</v>
      </c>
      <c r="F6" s="102" t="s">
        <v>116</v>
      </c>
      <c r="G6" s="103"/>
      <c r="H6" s="104"/>
      <c r="I6" s="104"/>
      <c r="J6" s="104"/>
      <c r="K6" s="104"/>
      <c r="L6" s="104"/>
      <c r="M6" s="104"/>
      <c r="N6" s="105"/>
      <c r="O6" s="105"/>
      <c r="P6" s="105"/>
      <c r="Q6" s="105"/>
    </row>
    <row r="7" customFormat="false" ht="20" hidden="false" customHeight="false" outlineLevel="0" collapsed="false">
      <c r="A7" s="106"/>
      <c r="B7" s="107"/>
      <c r="C7" s="108" t="s">
        <v>117</v>
      </c>
      <c r="D7" s="109" t="n">
        <f aca="false">D3-1</f>
        <v>2021</v>
      </c>
      <c r="E7" s="109"/>
      <c r="F7" s="110" t="n">
        <v>13540.96</v>
      </c>
      <c r="G7" s="111"/>
      <c r="H7" s="112"/>
      <c r="I7" s="113"/>
      <c r="J7" s="113"/>
      <c r="K7" s="113"/>
      <c r="L7" s="113"/>
      <c r="M7" s="113"/>
      <c r="N7" s="113"/>
      <c r="O7" s="113"/>
      <c r="P7" s="114"/>
      <c r="Q7" s="114"/>
    </row>
    <row r="8" customFormat="false" ht="34" hidden="false" customHeight="false" outlineLevel="0" collapsed="false">
      <c r="A8" s="115" t="n">
        <v>44578</v>
      </c>
      <c r="B8" s="116" t="s">
        <v>118</v>
      </c>
      <c r="C8" s="116" t="s">
        <v>119</v>
      </c>
      <c r="D8" s="117"/>
      <c r="E8" s="117" t="n">
        <v>852</v>
      </c>
      <c r="F8" s="118" t="n">
        <f aca="false">F7+D8-E8</f>
        <v>12688.96</v>
      </c>
      <c r="G8" s="119" t="s">
        <v>120</v>
      </c>
      <c r="H8" s="120"/>
      <c r="I8" s="120"/>
      <c r="J8" s="120"/>
      <c r="K8" s="120"/>
      <c r="L8" s="120"/>
      <c r="M8" s="120"/>
      <c r="N8" s="120"/>
      <c r="O8" s="120"/>
      <c r="P8" s="120"/>
      <c r="Q8" s="120"/>
    </row>
    <row r="9" customFormat="false" ht="34" hidden="false" customHeight="false" outlineLevel="0" collapsed="false">
      <c r="A9" s="115" t="n">
        <v>44610</v>
      </c>
      <c r="B9" s="116" t="s">
        <v>121</v>
      </c>
      <c r="C9" s="116" t="s">
        <v>119</v>
      </c>
      <c r="D9" s="117"/>
      <c r="E9" s="117" t="n">
        <v>43.5</v>
      </c>
      <c r="F9" s="118" t="n">
        <f aca="false">F8+D9-E9</f>
        <v>12645.46</v>
      </c>
      <c r="G9" s="119" t="s">
        <v>122</v>
      </c>
      <c r="H9" s="120"/>
      <c r="I9" s="120"/>
      <c r="J9" s="120"/>
      <c r="K9" s="120"/>
      <c r="L9" s="120"/>
      <c r="M9" s="120"/>
      <c r="N9" s="120"/>
      <c r="O9" s="120"/>
      <c r="P9" s="120"/>
      <c r="Q9" s="120"/>
    </row>
    <row r="10" customFormat="false" ht="34" hidden="false" customHeight="false" outlineLevel="0" collapsed="false">
      <c r="A10" s="115" t="n">
        <v>44639</v>
      </c>
      <c r="B10" s="116" t="s">
        <v>123</v>
      </c>
      <c r="C10" s="116" t="s">
        <v>124</v>
      </c>
      <c r="D10" s="117"/>
      <c r="E10" s="117" t="n">
        <v>80</v>
      </c>
      <c r="F10" s="118" t="n">
        <f aca="false">F9+D10-E10</f>
        <v>12565.46</v>
      </c>
      <c r="G10" s="121" t="s">
        <v>49</v>
      </c>
      <c r="H10" s="120"/>
      <c r="I10" s="120"/>
      <c r="J10" s="120"/>
      <c r="K10" s="120"/>
      <c r="L10" s="120"/>
      <c r="M10" s="120"/>
      <c r="N10" s="120"/>
      <c r="O10" s="120"/>
      <c r="P10" s="120"/>
      <c r="Q10" s="120"/>
    </row>
    <row r="11" customFormat="false" ht="34" hidden="false" customHeight="false" outlineLevel="0" collapsed="false">
      <c r="A11" s="115" t="n">
        <v>44658</v>
      </c>
      <c r="B11" s="116" t="s">
        <v>125</v>
      </c>
      <c r="C11" s="116" t="s">
        <v>77</v>
      </c>
      <c r="D11" s="117"/>
      <c r="E11" s="117" t="n">
        <v>80</v>
      </c>
      <c r="F11" s="118" t="n">
        <f aca="false">F10+D11-E11</f>
        <v>12485.46</v>
      </c>
      <c r="G11" s="121" t="s">
        <v>126</v>
      </c>
      <c r="H11" s="120"/>
      <c r="I11" s="120"/>
      <c r="J11" s="120"/>
      <c r="K11" s="120"/>
      <c r="L11" s="120"/>
      <c r="M11" s="120"/>
      <c r="N11" s="120"/>
      <c r="O11" s="120"/>
      <c r="P11" s="120"/>
      <c r="Q11" s="120"/>
    </row>
    <row r="12" customFormat="false" ht="34" hidden="false" customHeight="false" outlineLevel="0" collapsed="false">
      <c r="A12" s="115" t="n">
        <v>44674</v>
      </c>
      <c r="B12" s="116" t="s">
        <v>127</v>
      </c>
      <c r="C12" s="116" t="s">
        <v>124</v>
      </c>
      <c r="D12" s="117"/>
      <c r="E12" s="117" t="n">
        <v>80</v>
      </c>
      <c r="F12" s="118" t="n">
        <f aca="false">F11+D12-E12</f>
        <v>12405.46</v>
      </c>
      <c r="G12" s="119" t="s">
        <v>128</v>
      </c>
      <c r="H12" s="120"/>
      <c r="I12" s="120"/>
      <c r="J12" s="120"/>
      <c r="K12" s="120"/>
      <c r="L12" s="120"/>
      <c r="M12" s="120"/>
      <c r="N12" s="120"/>
      <c r="O12" s="120"/>
      <c r="P12" s="120"/>
      <c r="Q12" s="120"/>
    </row>
    <row r="13" customFormat="false" ht="18" hidden="false" customHeight="false" outlineLevel="0" collapsed="false">
      <c r="A13" s="115" t="n">
        <v>44674</v>
      </c>
      <c r="B13" s="116" t="s">
        <v>129</v>
      </c>
      <c r="C13" s="116" t="s">
        <v>97</v>
      </c>
      <c r="D13" s="117"/>
      <c r="E13" s="117" t="n">
        <v>3500</v>
      </c>
      <c r="F13" s="118" t="n">
        <f aca="false">F12+D13-E13</f>
        <v>8905.46</v>
      </c>
      <c r="G13" s="119" t="s">
        <v>130</v>
      </c>
      <c r="H13" s="120"/>
      <c r="I13" s="120"/>
      <c r="J13" s="120"/>
      <c r="K13" s="120"/>
      <c r="L13" s="120"/>
      <c r="M13" s="120"/>
      <c r="N13" s="120"/>
      <c r="O13" s="120"/>
      <c r="P13" s="120"/>
      <c r="Q13" s="120"/>
    </row>
    <row r="14" customFormat="false" ht="34" hidden="false" customHeight="false" outlineLevel="0" collapsed="false">
      <c r="A14" s="115" t="n">
        <v>44676</v>
      </c>
      <c r="B14" s="116" t="s">
        <v>131</v>
      </c>
      <c r="C14" s="116" t="s">
        <v>120</v>
      </c>
      <c r="D14" s="117" t="n">
        <v>1764</v>
      </c>
      <c r="E14" s="117"/>
      <c r="F14" s="118" t="n">
        <f aca="false">F13+D14-E14</f>
        <v>10669.46</v>
      </c>
      <c r="G14" s="122" t="s">
        <v>132</v>
      </c>
      <c r="H14" s="120"/>
      <c r="I14" s="120"/>
      <c r="J14" s="120"/>
      <c r="K14" s="120"/>
      <c r="L14" s="120"/>
      <c r="M14" s="120"/>
      <c r="N14" s="120"/>
      <c r="O14" s="120"/>
      <c r="P14" s="120"/>
      <c r="Q14" s="120"/>
    </row>
    <row r="15" customFormat="false" ht="34" hidden="false" customHeight="false" outlineLevel="0" collapsed="false">
      <c r="A15" s="115" t="n">
        <v>44663</v>
      </c>
      <c r="B15" s="116" t="s">
        <v>133</v>
      </c>
      <c r="C15" s="116" t="s">
        <v>77</v>
      </c>
      <c r="D15" s="117"/>
      <c r="E15" s="117" t="n">
        <v>64.95</v>
      </c>
      <c r="F15" s="118" t="n">
        <f aca="false">F14+D15-E15</f>
        <v>10604.51</v>
      </c>
      <c r="G15" s="122" t="s">
        <v>134</v>
      </c>
      <c r="H15" s="120"/>
      <c r="I15" s="120"/>
      <c r="J15" s="120"/>
      <c r="K15" s="120"/>
      <c r="L15" s="120"/>
      <c r="M15" s="120"/>
      <c r="N15" s="120"/>
      <c r="O15" s="120"/>
      <c r="P15" s="120"/>
      <c r="Q15" s="120"/>
    </row>
    <row r="16" customFormat="false" ht="34" hidden="false" customHeight="false" outlineLevel="0" collapsed="false">
      <c r="A16" s="115" t="n">
        <v>44720</v>
      </c>
      <c r="B16" s="116" t="s">
        <v>135</v>
      </c>
      <c r="C16" s="116" t="s">
        <v>77</v>
      </c>
      <c r="D16" s="117"/>
      <c r="E16" s="117" t="n">
        <v>80</v>
      </c>
      <c r="F16" s="118" t="n">
        <f aca="false">F15+D16-E16</f>
        <v>10524.51</v>
      </c>
      <c r="G16" s="122" t="s">
        <v>136</v>
      </c>
      <c r="H16" s="120"/>
      <c r="I16" s="120"/>
      <c r="J16" s="120"/>
      <c r="K16" s="120"/>
      <c r="L16" s="120"/>
      <c r="M16" s="120"/>
      <c r="N16" s="120"/>
      <c r="O16" s="120"/>
      <c r="P16" s="120"/>
      <c r="Q16" s="120"/>
    </row>
    <row r="17" customFormat="false" ht="34" hidden="false" customHeight="false" outlineLevel="0" collapsed="false">
      <c r="A17" s="115" t="n">
        <v>44720</v>
      </c>
      <c r="B17" s="116" t="s">
        <v>137</v>
      </c>
      <c r="C17" s="116" t="s">
        <v>124</v>
      </c>
      <c r="D17" s="117"/>
      <c r="E17" s="117" t="n">
        <v>160</v>
      </c>
      <c r="F17" s="118" t="n">
        <f aca="false">F16+D17-E17</f>
        <v>10364.51</v>
      </c>
      <c r="G17" s="121" t="s">
        <v>138</v>
      </c>
      <c r="H17" s="120"/>
      <c r="I17" s="120"/>
      <c r="J17" s="120"/>
      <c r="K17" s="120"/>
      <c r="L17" s="120"/>
      <c r="M17" s="120"/>
      <c r="N17" s="120"/>
      <c r="O17" s="120"/>
      <c r="P17" s="120"/>
      <c r="Q17" s="120"/>
    </row>
    <row r="18" customFormat="false" ht="34" hidden="false" customHeight="false" outlineLevel="0" collapsed="false">
      <c r="A18" s="115" t="n">
        <v>44746</v>
      </c>
      <c r="B18" s="116" t="s">
        <v>139</v>
      </c>
      <c r="C18" s="116" t="s">
        <v>97</v>
      </c>
      <c r="D18" s="117"/>
      <c r="E18" s="117" t="n">
        <v>126</v>
      </c>
      <c r="F18" s="118" t="n">
        <f aca="false">F17+D18-E18</f>
        <v>10238.51</v>
      </c>
      <c r="G18" s="123" t="s">
        <v>140</v>
      </c>
      <c r="H18" s="120"/>
      <c r="I18" s="120"/>
      <c r="J18" s="120"/>
      <c r="K18" s="120"/>
      <c r="L18" s="120"/>
      <c r="M18" s="120"/>
      <c r="N18" s="120"/>
      <c r="O18" s="120"/>
      <c r="P18" s="120"/>
      <c r="Q18" s="120"/>
    </row>
    <row r="19" customFormat="false" ht="34" hidden="false" customHeight="false" outlineLevel="0" collapsed="false">
      <c r="A19" s="115" t="n">
        <v>44790</v>
      </c>
      <c r="B19" s="116" t="s">
        <v>141</v>
      </c>
      <c r="C19" s="116" t="s">
        <v>77</v>
      </c>
      <c r="D19" s="117"/>
      <c r="E19" s="117" t="n">
        <v>80</v>
      </c>
      <c r="F19" s="118" t="n">
        <f aca="false">F18+D19-E19</f>
        <v>10158.51</v>
      </c>
      <c r="G19" s="121" t="s">
        <v>142</v>
      </c>
      <c r="H19" s="120"/>
      <c r="I19" s="120"/>
      <c r="J19" s="120"/>
      <c r="K19" s="120"/>
      <c r="L19" s="120"/>
      <c r="M19" s="120"/>
      <c r="N19" s="120"/>
      <c r="O19" s="120"/>
      <c r="P19" s="120"/>
      <c r="Q19" s="120"/>
    </row>
    <row r="20" customFormat="false" ht="34" hidden="false" customHeight="false" outlineLevel="0" collapsed="false">
      <c r="A20" s="115" t="n">
        <v>44798</v>
      </c>
      <c r="B20" s="116" t="s">
        <v>143</v>
      </c>
      <c r="C20" s="116" t="s">
        <v>124</v>
      </c>
      <c r="D20" s="117"/>
      <c r="E20" s="117" t="n">
        <v>80</v>
      </c>
      <c r="F20" s="118" t="n">
        <f aca="false">F19+D20-E20</f>
        <v>10078.51</v>
      </c>
      <c r="G20" s="123" t="s">
        <v>144</v>
      </c>
      <c r="H20" s="120"/>
      <c r="I20" s="120"/>
      <c r="J20" s="120"/>
      <c r="K20" s="120"/>
      <c r="L20" s="120"/>
      <c r="M20" s="120"/>
      <c r="N20" s="120"/>
      <c r="O20" s="120"/>
      <c r="P20" s="120"/>
      <c r="Q20" s="120"/>
    </row>
    <row r="21" customFormat="false" ht="34" hidden="false" customHeight="false" outlineLevel="0" collapsed="false">
      <c r="A21" s="115" t="n">
        <v>44819</v>
      </c>
      <c r="B21" s="116" t="s">
        <v>145</v>
      </c>
      <c r="C21" s="116" t="s">
        <v>119</v>
      </c>
      <c r="D21" s="117"/>
      <c r="E21" s="117" t="n">
        <v>14.6</v>
      </c>
      <c r="F21" s="118" t="n">
        <f aca="false">F20+D21-E21</f>
        <v>10063.91</v>
      </c>
      <c r="G21" s="121" t="s">
        <v>69</v>
      </c>
      <c r="H21" s="120"/>
      <c r="I21" s="120"/>
      <c r="J21" s="120"/>
      <c r="K21" s="120"/>
      <c r="L21" s="120"/>
      <c r="M21" s="120"/>
      <c r="N21" s="120"/>
      <c r="O21" s="120"/>
      <c r="P21" s="120"/>
      <c r="Q21" s="120"/>
    </row>
    <row r="22" customFormat="false" ht="19" hidden="false" customHeight="false" outlineLevel="0" collapsed="false">
      <c r="A22" s="115" t="n">
        <v>44846</v>
      </c>
      <c r="B22" s="116" t="s">
        <v>146</v>
      </c>
      <c r="C22" s="116" t="s">
        <v>130</v>
      </c>
      <c r="D22" s="117" t="n">
        <v>1420.37</v>
      </c>
      <c r="E22" s="117"/>
      <c r="F22" s="118" t="n">
        <f aca="false">F21+D22-E22</f>
        <v>11484.28</v>
      </c>
      <c r="G22" s="123" t="s">
        <v>147</v>
      </c>
      <c r="H22" s="120"/>
      <c r="I22" s="120"/>
      <c r="J22" s="120"/>
      <c r="K22" s="120"/>
      <c r="L22" s="120"/>
      <c r="M22" s="120"/>
      <c r="N22" s="120"/>
      <c r="O22" s="120"/>
      <c r="P22" s="120"/>
      <c r="Q22" s="120"/>
    </row>
    <row r="23" customFormat="false" ht="34" hidden="false" customHeight="false" outlineLevel="0" collapsed="false">
      <c r="A23" s="115" t="n">
        <v>44876</v>
      </c>
      <c r="B23" s="116" t="s">
        <v>148</v>
      </c>
      <c r="C23" s="116" t="s">
        <v>119</v>
      </c>
      <c r="D23" s="117"/>
      <c r="E23" s="117" t="n">
        <v>78</v>
      </c>
      <c r="F23" s="118" t="n">
        <f aca="false">F22+D23-E23</f>
        <v>11406.28</v>
      </c>
      <c r="G23" s="122" t="s">
        <v>149</v>
      </c>
      <c r="H23" s="120"/>
      <c r="I23" s="120"/>
      <c r="J23" s="120"/>
      <c r="K23" s="120"/>
      <c r="L23" s="120"/>
      <c r="M23" s="120"/>
      <c r="N23" s="120"/>
      <c r="O23" s="120"/>
      <c r="P23" s="120"/>
      <c r="Q23" s="120"/>
    </row>
    <row r="24" customFormat="false" ht="34" hidden="false" customHeight="false" outlineLevel="0" collapsed="false">
      <c r="A24" s="115" t="n">
        <v>44890</v>
      </c>
      <c r="B24" s="116" t="s">
        <v>150</v>
      </c>
      <c r="C24" s="116" t="s">
        <v>124</v>
      </c>
      <c r="D24" s="117"/>
      <c r="E24" s="117" t="n">
        <v>80</v>
      </c>
      <c r="F24" s="118" t="n">
        <f aca="false">F23+D24-E24</f>
        <v>11326.28</v>
      </c>
      <c r="G24" s="124" t="s">
        <v>151</v>
      </c>
      <c r="H24" s="120"/>
      <c r="I24" s="120"/>
      <c r="J24" s="120"/>
      <c r="K24" s="120"/>
      <c r="L24" s="120"/>
      <c r="M24" s="120"/>
      <c r="N24" s="120"/>
      <c r="O24" s="120"/>
      <c r="P24" s="120"/>
      <c r="Q24" s="120"/>
    </row>
    <row r="25" customFormat="false" ht="18" hidden="false" customHeight="false" outlineLevel="0" collapsed="false">
      <c r="A25" s="115" t="n">
        <v>44915</v>
      </c>
      <c r="B25" s="116" t="s">
        <v>146</v>
      </c>
      <c r="C25" s="116" t="s">
        <v>130</v>
      </c>
      <c r="D25" s="117" t="n">
        <v>1915</v>
      </c>
      <c r="E25" s="117"/>
      <c r="F25" s="118" t="n">
        <f aca="false">F24+D25-E25</f>
        <v>13241.28</v>
      </c>
      <c r="G25" s="119" t="s">
        <v>77</v>
      </c>
      <c r="H25" s="120"/>
      <c r="I25" s="120"/>
      <c r="J25" s="120"/>
      <c r="K25" s="120"/>
      <c r="L25" s="120"/>
      <c r="M25" s="120"/>
      <c r="N25" s="120"/>
      <c r="O25" s="120"/>
      <c r="P25" s="120"/>
      <c r="Q25" s="120"/>
    </row>
    <row r="26" customFormat="false" ht="34" hidden="false" customHeight="false" outlineLevel="0" collapsed="false">
      <c r="A26" s="115" t="n">
        <v>44922</v>
      </c>
      <c r="B26" s="116" t="s">
        <v>152</v>
      </c>
      <c r="C26" s="116" t="s">
        <v>153</v>
      </c>
      <c r="D26" s="117"/>
      <c r="E26" s="117" t="n">
        <v>480</v>
      </c>
      <c r="F26" s="118" t="n">
        <f aca="false">F25+D26-E26</f>
        <v>12761.28</v>
      </c>
      <c r="G26" s="119" t="s">
        <v>79</v>
      </c>
      <c r="H26" s="120"/>
      <c r="I26" s="120"/>
      <c r="J26" s="120"/>
      <c r="K26" s="120"/>
      <c r="L26" s="120"/>
      <c r="M26" s="120"/>
      <c r="N26" s="120"/>
      <c r="O26" s="120"/>
      <c r="P26" s="120"/>
      <c r="Q26" s="120"/>
    </row>
    <row r="27" customFormat="false" ht="19" hidden="false" customHeight="false" outlineLevel="0" collapsed="false">
      <c r="A27" s="115"/>
      <c r="B27" s="116"/>
      <c r="C27" s="116"/>
      <c r="D27" s="117"/>
      <c r="E27" s="117"/>
      <c r="F27" s="118" t="n">
        <f aca="false">F26+D27-E27</f>
        <v>12761.28</v>
      </c>
      <c r="G27" s="123" t="s">
        <v>154</v>
      </c>
      <c r="H27" s="120"/>
      <c r="I27" s="120"/>
      <c r="J27" s="120"/>
      <c r="K27" s="120"/>
      <c r="L27" s="120"/>
      <c r="M27" s="120"/>
      <c r="N27" s="120"/>
      <c r="O27" s="120"/>
      <c r="P27" s="120"/>
      <c r="Q27" s="120"/>
    </row>
    <row r="28" customFormat="false" ht="19" hidden="false" customHeight="false" outlineLevel="0" collapsed="false">
      <c r="A28" s="115"/>
      <c r="B28" s="116"/>
      <c r="C28" s="116"/>
      <c r="D28" s="117"/>
      <c r="E28" s="117"/>
      <c r="F28" s="118" t="n">
        <f aca="false">F27+D28-E28</f>
        <v>12761.28</v>
      </c>
      <c r="G28" s="123" t="s">
        <v>82</v>
      </c>
      <c r="H28" s="120"/>
      <c r="I28" s="120"/>
      <c r="J28" s="120"/>
      <c r="K28" s="120"/>
      <c r="L28" s="120"/>
      <c r="M28" s="120"/>
      <c r="N28" s="120"/>
      <c r="O28" s="120"/>
      <c r="P28" s="120"/>
      <c r="Q28" s="120"/>
    </row>
    <row r="29" customFormat="false" ht="19" hidden="false" customHeight="false" outlineLevel="0" collapsed="false">
      <c r="A29" s="115"/>
      <c r="B29" s="116"/>
      <c r="C29" s="116"/>
      <c r="D29" s="117"/>
      <c r="E29" s="117"/>
      <c r="F29" s="118" t="n">
        <f aca="false">F28+D29-E29</f>
        <v>12761.28</v>
      </c>
      <c r="G29" s="123" t="s">
        <v>155</v>
      </c>
      <c r="H29" s="120"/>
      <c r="I29" s="120"/>
      <c r="J29" s="120"/>
      <c r="K29" s="120"/>
      <c r="L29" s="120"/>
      <c r="M29" s="120"/>
      <c r="N29" s="120"/>
      <c r="O29" s="120"/>
      <c r="P29" s="120"/>
      <c r="Q29" s="120"/>
    </row>
    <row r="30" customFormat="false" ht="18" hidden="false" customHeight="false" outlineLevel="0" collapsed="false">
      <c r="A30" s="115"/>
      <c r="B30" s="116"/>
      <c r="C30" s="116"/>
      <c r="D30" s="117"/>
      <c r="E30" s="117"/>
      <c r="F30" s="118" t="n">
        <f aca="false">F29+D30-E30</f>
        <v>12761.28</v>
      </c>
      <c r="G30" s="122" t="s">
        <v>153</v>
      </c>
      <c r="H30" s="120"/>
      <c r="I30" s="120"/>
      <c r="J30" s="120"/>
      <c r="K30" s="120"/>
      <c r="L30" s="120"/>
      <c r="M30" s="120"/>
      <c r="N30" s="120"/>
      <c r="O30" s="120"/>
      <c r="P30" s="120"/>
      <c r="Q30" s="120"/>
    </row>
    <row r="31" customFormat="false" ht="18" hidden="false" customHeight="false" outlineLevel="0" collapsed="false">
      <c r="A31" s="115"/>
      <c r="B31" s="116"/>
      <c r="C31" s="116"/>
      <c r="D31" s="117"/>
      <c r="E31" s="117"/>
      <c r="F31" s="118" t="n">
        <f aca="false">F30+D31-E31</f>
        <v>12761.28</v>
      </c>
      <c r="G31" s="122" t="s">
        <v>124</v>
      </c>
      <c r="H31" s="120"/>
      <c r="I31" s="120"/>
      <c r="J31" s="120"/>
      <c r="K31" s="120"/>
      <c r="L31" s="120"/>
      <c r="M31" s="120"/>
      <c r="N31" s="120"/>
      <c r="O31" s="120"/>
      <c r="P31" s="120"/>
      <c r="Q31" s="120"/>
    </row>
    <row r="32" customFormat="false" ht="18" hidden="false" customHeight="false" outlineLevel="0" collapsed="false">
      <c r="A32" s="115"/>
      <c r="B32" s="116"/>
      <c r="C32" s="116"/>
      <c r="D32" s="117"/>
      <c r="E32" s="117"/>
      <c r="F32" s="118" t="n">
        <f aca="false">F31+D32-E32</f>
        <v>12761.28</v>
      </c>
      <c r="G32" s="122" t="s">
        <v>156</v>
      </c>
      <c r="H32" s="120"/>
      <c r="I32" s="120"/>
      <c r="J32" s="120"/>
      <c r="K32" s="120"/>
      <c r="L32" s="120"/>
      <c r="M32" s="120"/>
      <c r="N32" s="120"/>
      <c r="O32" s="120"/>
      <c r="P32" s="120"/>
      <c r="Q32" s="120"/>
    </row>
    <row r="33" customFormat="false" ht="18" hidden="false" customHeight="false" outlineLevel="0" collapsed="false">
      <c r="A33" s="115"/>
      <c r="B33" s="116"/>
      <c r="C33" s="116"/>
      <c r="D33" s="117"/>
      <c r="E33" s="117"/>
      <c r="F33" s="118" t="n">
        <f aca="false">F32+D33-E33</f>
        <v>12761.28</v>
      </c>
      <c r="G33" s="122" t="s">
        <v>119</v>
      </c>
      <c r="H33" s="120"/>
      <c r="I33" s="120"/>
      <c r="J33" s="120"/>
      <c r="K33" s="120"/>
      <c r="L33" s="120"/>
      <c r="M33" s="120"/>
      <c r="N33" s="120"/>
      <c r="O33" s="120"/>
      <c r="P33" s="120"/>
      <c r="Q33" s="120"/>
    </row>
    <row r="34" customFormat="false" ht="19" hidden="false" customHeight="false" outlineLevel="0" collapsed="false">
      <c r="A34" s="115"/>
      <c r="B34" s="116"/>
      <c r="C34" s="116"/>
      <c r="D34" s="117"/>
      <c r="E34" s="117"/>
      <c r="F34" s="118" t="n">
        <f aca="false">F33+D34-E34</f>
        <v>12761.28</v>
      </c>
      <c r="G34" s="123" t="s">
        <v>157</v>
      </c>
      <c r="H34" s="120"/>
      <c r="I34" s="120"/>
      <c r="J34" s="120"/>
      <c r="K34" s="120"/>
      <c r="L34" s="120"/>
      <c r="M34" s="120"/>
      <c r="N34" s="120"/>
      <c r="O34" s="120"/>
      <c r="P34" s="120"/>
      <c r="Q34" s="120"/>
    </row>
    <row r="35" customFormat="false" ht="18" hidden="false" customHeight="false" outlineLevel="0" collapsed="false">
      <c r="A35" s="115"/>
      <c r="B35" s="116"/>
      <c r="C35" s="116"/>
      <c r="D35" s="117"/>
      <c r="E35" s="117"/>
      <c r="F35" s="118" t="n">
        <f aca="false">F34+D35-E35</f>
        <v>12761.28</v>
      </c>
      <c r="G35" s="122" t="s">
        <v>158</v>
      </c>
      <c r="H35" s="120"/>
      <c r="I35" s="120"/>
      <c r="J35" s="120"/>
      <c r="K35" s="120"/>
      <c r="L35" s="120"/>
      <c r="M35" s="120"/>
      <c r="N35" s="120"/>
      <c r="O35" s="120"/>
      <c r="P35" s="120"/>
      <c r="Q35" s="120"/>
    </row>
    <row r="36" customFormat="false" ht="21" hidden="false" customHeight="true" outlineLevel="0" collapsed="false">
      <c r="A36" s="115"/>
      <c r="B36" s="116"/>
      <c r="C36" s="116"/>
      <c r="D36" s="117"/>
      <c r="E36" s="117"/>
      <c r="F36" s="118" t="n">
        <f aca="false">F35+D36-E36</f>
        <v>12761.28</v>
      </c>
      <c r="G36" s="123" t="s">
        <v>97</v>
      </c>
      <c r="H36" s="120"/>
      <c r="I36" s="120"/>
      <c r="J36" s="120"/>
      <c r="K36" s="120"/>
      <c r="L36" s="120"/>
      <c r="M36" s="120"/>
      <c r="N36" s="120"/>
      <c r="O36" s="120"/>
      <c r="P36" s="120"/>
      <c r="Q36" s="120"/>
    </row>
    <row r="37" customFormat="false" ht="19" hidden="false" customHeight="false" outlineLevel="0" collapsed="false">
      <c r="A37" s="115"/>
      <c r="B37" s="116"/>
      <c r="C37" s="116"/>
      <c r="D37" s="117"/>
      <c r="E37" s="117"/>
      <c r="F37" s="118" t="n">
        <f aca="false">F36+D37-E37</f>
        <v>12761.28</v>
      </c>
      <c r="G37" s="123" t="s">
        <v>99</v>
      </c>
      <c r="H37" s="120"/>
      <c r="I37" s="120"/>
      <c r="J37" s="120"/>
      <c r="K37" s="120"/>
      <c r="L37" s="120"/>
      <c r="M37" s="120"/>
      <c r="N37" s="120"/>
      <c r="O37" s="120"/>
      <c r="P37" s="120"/>
      <c r="Q37" s="120"/>
    </row>
    <row r="38" customFormat="false" ht="18" hidden="false" customHeight="false" outlineLevel="0" collapsed="false">
      <c r="A38" s="115"/>
      <c r="B38" s="116"/>
      <c r="C38" s="116"/>
      <c r="D38" s="117"/>
      <c r="E38" s="117"/>
      <c r="F38" s="118" t="n">
        <f aca="false">F37+D38-E38</f>
        <v>12761.28</v>
      </c>
      <c r="G38" s="125" t="s">
        <v>103</v>
      </c>
      <c r="H38" s="120"/>
      <c r="I38" s="120"/>
      <c r="J38" s="120"/>
      <c r="K38" s="120"/>
      <c r="L38" s="120"/>
      <c r="M38" s="120"/>
      <c r="N38" s="120"/>
      <c r="O38" s="120"/>
      <c r="P38" s="120"/>
      <c r="Q38" s="120"/>
    </row>
    <row r="39" customFormat="false" ht="18" hidden="false" customHeight="false" outlineLevel="0" collapsed="false">
      <c r="A39" s="115"/>
      <c r="B39" s="116"/>
      <c r="C39" s="116"/>
      <c r="D39" s="117"/>
      <c r="E39" s="117"/>
      <c r="F39" s="118" t="n">
        <f aca="false">F38+D39-E39</f>
        <v>12761.28</v>
      </c>
      <c r="G39" s="126" t="s">
        <v>105</v>
      </c>
      <c r="H39" s="120"/>
      <c r="I39" s="120"/>
      <c r="J39" s="120"/>
      <c r="K39" s="120"/>
      <c r="L39" s="120"/>
      <c r="M39" s="120"/>
      <c r="N39" s="120"/>
      <c r="O39" s="120"/>
      <c r="P39" s="120"/>
      <c r="Q39" s="120"/>
    </row>
    <row r="40" customFormat="false" ht="16" hidden="false" customHeight="false" outlineLevel="0" collapsed="false">
      <c r="A40" s="115"/>
      <c r="B40" s="116"/>
      <c r="C40" s="116"/>
      <c r="D40" s="117"/>
      <c r="E40" s="117"/>
      <c r="F40" s="118" t="n">
        <f aca="false">F39+D40-E40</f>
        <v>12761.28</v>
      </c>
      <c r="H40" s="120"/>
      <c r="I40" s="120"/>
      <c r="J40" s="120"/>
      <c r="K40" s="120"/>
      <c r="L40" s="120"/>
      <c r="M40" s="120"/>
      <c r="N40" s="120"/>
      <c r="O40" s="120"/>
      <c r="P40" s="120"/>
      <c r="Q40" s="120"/>
    </row>
    <row r="41" customFormat="false" ht="16" hidden="false" customHeight="false" outlineLevel="0" collapsed="false">
      <c r="A41" s="115"/>
      <c r="B41" s="116"/>
      <c r="C41" s="116"/>
      <c r="D41" s="117"/>
      <c r="E41" s="117"/>
      <c r="F41" s="118" t="n">
        <f aca="false">F40+D41-E41</f>
        <v>12761.28</v>
      </c>
      <c r="H41" s="120"/>
      <c r="I41" s="120"/>
      <c r="J41" s="120"/>
      <c r="K41" s="120"/>
      <c r="L41" s="120"/>
      <c r="M41" s="120"/>
      <c r="N41" s="120"/>
      <c r="O41" s="120"/>
      <c r="P41" s="120"/>
      <c r="Q41" s="120"/>
    </row>
    <row r="42" customFormat="false" ht="16" hidden="false" customHeight="false" outlineLevel="0" collapsed="false">
      <c r="A42" s="115"/>
      <c r="B42" s="116"/>
      <c r="C42" s="116"/>
      <c r="D42" s="117"/>
      <c r="E42" s="117"/>
      <c r="F42" s="118" t="n">
        <f aca="false">F41+D42-E42</f>
        <v>12761.28</v>
      </c>
      <c r="G42" s="127"/>
      <c r="H42" s="120"/>
      <c r="I42" s="120"/>
      <c r="J42" s="120"/>
      <c r="K42" s="120"/>
      <c r="L42" s="120"/>
      <c r="M42" s="120"/>
      <c r="N42" s="120"/>
      <c r="O42" s="120"/>
      <c r="P42" s="120"/>
      <c r="Q42" s="120"/>
    </row>
    <row r="43" customFormat="false" ht="16" hidden="false" customHeight="false" outlineLevel="0" collapsed="false">
      <c r="A43" s="115"/>
      <c r="B43" s="116"/>
      <c r="C43" s="116"/>
      <c r="D43" s="117"/>
      <c r="E43" s="117"/>
      <c r="F43" s="118" t="n">
        <f aca="false">F42+D43-E43</f>
        <v>12761.28</v>
      </c>
      <c r="G43" s="127"/>
      <c r="H43" s="120"/>
      <c r="I43" s="120"/>
      <c r="J43" s="120"/>
      <c r="K43" s="120"/>
      <c r="L43" s="120"/>
      <c r="M43" s="120"/>
      <c r="N43" s="120"/>
      <c r="O43" s="120"/>
      <c r="P43" s="120"/>
      <c r="Q43" s="120"/>
    </row>
    <row r="44" customFormat="false" ht="16" hidden="false" customHeight="false" outlineLevel="0" collapsed="false">
      <c r="A44" s="115"/>
      <c r="B44" s="116"/>
      <c r="C44" s="116"/>
      <c r="D44" s="117"/>
      <c r="E44" s="117"/>
      <c r="F44" s="118" t="n">
        <f aca="false">F43+D44-E44</f>
        <v>12761.28</v>
      </c>
      <c r="G44" s="127"/>
      <c r="H44" s="120"/>
      <c r="I44" s="120"/>
      <c r="J44" s="120"/>
      <c r="K44" s="120"/>
      <c r="L44" s="120"/>
      <c r="M44" s="120"/>
      <c r="N44" s="120"/>
      <c r="O44" s="120"/>
      <c r="P44" s="120"/>
      <c r="Q44" s="120"/>
    </row>
    <row r="45" customFormat="false" ht="16" hidden="false" customHeight="false" outlineLevel="0" collapsed="false">
      <c r="A45" s="115"/>
      <c r="B45" s="116"/>
      <c r="C45" s="116"/>
      <c r="D45" s="117"/>
      <c r="E45" s="117"/>
      <c r="F45" s="118" t="n">
        <f aca="false">F44+D45-E45</f>
        <v>12761.28</v>
      </c>
      <c r="G45" s="127"/>
      <c r="H45" s="120"/>
      <c r="I45" s="120"/>
      <c r="J45" s="120"/>
      <c r="K45" s="120"/>
      <c r="L45" s="120"/>
      <c r="M45" s="120"/>
      <c r="N45" s="120"/>
      <c r="O45" s="120"/>
      <c r="P45" s="120"/>
      <c r="Q45" s="120"/>
    </row>
    <row r="46" customFormat="false" ht="16" hidden="false" customHeight="false" outlineLevel="0" collapsed="false">
      <c r="A46" s="115"/>
      <c r="B46" s="116"/>
      <c r="C46" s="116"/>
      <c r="D46" s="117"/>
      <c r="E46" s="117"/>
      <c r="F46" s="118" t="n">
        <f aca="false">F45+D46-E46</f>
        <v>12761.28</v>
      </c>
      <c r="G46" s="127"/>
      <c r="H46" s="120"/>
      <c r="I46" s="120"/>
      <c r="J46" s="120"/>
      <c r="K46" s="120"/>
      <c r="L46" s="120"/>
      <c r="M46" s="120"/>
      <c r="N46" s="120"/>
      <c r="O46" s="120"/>
      <c r="P46" s="120"/>
      <c r="Q46" s="120"/>
    </row>
    <row r="47" customFormat="false" ht="16" hidden="false" customHeight="false" outlineLevel="0" collapsed="false">
      <c r="A47" s="115"/>
      <c r="B47" s="116"/>
      <c r="C47" s="116"/>
      <c r="D47" s="117"/>
      <c r="E47" s="117"/>
      <c r="F47" s="118" t="n">
        <f aca="false">F46+D47-E47</f>
        <v>12761.28</v>
      </c>
      <c r="G47" s="127"/>
      <c r="H47" s="120"/>
      <c r="I47" s="120"/>
      <c r="J47" s="120"/>
      <c r="K47" s="120"/>
      <c r="L47" s="120"/>
      <c r="M47" s="120"/>
      <c r="N47" s="120"/>
      <c r="O47" s="120"/>
      <c r="P47" s="120"/>
      <c r="Q47" s="120"/>
    </row>
    <row r="48" customFormat="false" ht="16" hidden="false" customHeight="false" outlineLevel="0" collapsed="false">
      <c r="A48" s="115"/>
      <c r="B48" s="116"/>
      <c r="C48" s="116"/>
      <c r="D48" s="117"/>
      <c r="E48" s="117"/>
      <c r="F48" s="118" t="n">
        <f aca="false">F47+D48-E48</f>
        <v>12761.28</v>
      </c>
      <c r="G48" s="127"/>
      <c r="H48" s="120"/>
      <c r="I48" s="120"/>
      <c r="J48" s="120"/>
      <c r="K48" s="120"/>
      <c r="L48" s="120"/>
      <c r="M48" s="120"/>
      <c r="N48" s="120"/>
      <c r="O48" s="120"/>
      <c r="P48" s="120"/>
      <c r="Q48" s="120"/>
    </row>
    <row r="49" customFormat="false" ht="16" hidden="false" customHeight="false" outlineLevel="0" collapsed="false">
      <c r="A49" s="115"/>
      <c r="B49" s="116"/>
      <c r="C49" s="116"/>
      <c r="D49" s="117"/>
      <c r="E49" s="117"/>
      <c r="F49" s="118" t="n">
        <f aca="false">F48+D49-E49</f>
        <v>12761.28</v>
      </c>
      <c r="G49" s="127"/>
      <c r="H49" s="120"/>
      <c r="I49" s="120"/>
      <c r="J49" s="120"/>
      <c r="K49" s="120"/>
      <c r="L49" s="120"/>
      <c r="M49" s="120"/>
      <c r="N49" s="120"/>
      <c r="O49" s="120"/>
      <c r="P49" s="120"/>
      <c r="Q49" s="120"/>
    </row>
    <row r="50" customFormat="false" ht="16" hidden="false" customHeight="false" outlineLevel="0" collapsed="false">
      <c r="A50" s="115"/>
      <c r="B50" s="116"/>
      <c r="C50" s="116"/>
      <c r="D50" s="117"/>
      <c r="E50" s="117"/>
      <c r="F50" s="118" t="n">
        <f aca="false">F49+D50-E50</f>
        <v>12761.28</v>
      </c>
      <c r="G50" s="127"/>
      <c r="H50" s="120"/>
      <c r="I50" s="120"/>
      <c r="J50" s="120"/>
      <c r="K50" s="120"/>
      <c r="L50" s="120"/>
      <c r="M50" s="120"/>
      <c r="N50" s="120"/>
      <c r="O50" s="120"/>
      <c r="P50" s="120"/>
      <c r="Q50" s="120"/>
    </row>
    <row r="51" customFormat="false" ht="16" hidden="false" customHeight="false" outlineLevel="0" collapsed="false">
      <c r="A51" s="115"/>
      <c r="B51" s="116"/>
      <c r="C51" s="116"/>
      <c r="D51" s="117"/>
      <c r="E51" s="117"/>
      <c r="F51" s="118" t="n">
        <f aca="false">F50+D51-E51</f>
        <v>12761.28</v>
      </c>
      <c r="G51" s="127"/>
      <c r="H51" s="120"/>
      <c r="I51" s="120"/>
      <c r="J51" s="120"/>
      <c r="K51" s="120"/>
      <c r="L51" s="120"/>
      <c r="M51" s="120"/>
      <c r="N51" s="120"/>
      <c r="O51" s="120"/>
      <c r="P51" s="120"/>
      <c r="Q51" s="120"/>
    </row>
    <row r="52" customFormat="false" ht="16" hidden="false" customHeight="false" outlineLevel="0" collapsed="false">
      <c r="A52" s="115"/>
      <c r="B52" s="116"/>
      <c r="C52" s="116"/>
      <c r="D52" s="117"/>
      <c r="E52" s="117"/>
      <c r="F52" s="118" t="n">
        <f aca="false">F51+D52-E52</f>
        <v>12761.28</v>
      </c>
      <c r="G52" s="127"/>
      <c r="H52" s="120"/>
      <c r="I52" s="120"/>
      <c r="J52" s="120"/>
      <c r="K52" s="120"/>
      <c r="L52" s="120"/>
      <c r="M52" s="120"/>
      <c r="N52" s="120"/>
      <c r="O52" s="120"/>
      <c r="P52" s="120"/>
      <c r="Q52" s="120"/>
    </row>
    <row r="53" customFormat="false" ht="16" hidden="false" customHeight="false" outlineLevel="0" collapsed="false">
      <c r="A53" s="115"/>
      <c r="B53" s="116"/>
      <c r="C53" s="116"/>
      <c r="D53" s="117"/>
      <c r="E53" s="117"/>
      <c r="F53" s="118" t="n">
        <f aca="false">F52+D53-E53</f>
        <v>12761.28</v>
      </c>
      <c r="G53" s="127"/>
      <c r="H53" s="120"/>
      <c r="I53" s="120"/>
      <c r="J53" s="120"/>
      <c r="K53" s="120"/>
      <c r="L53" s="120"/>
      <c r="M53" s="120"/>
      <c r="N53" s="120"/>
      <c r="O53" s="120"/>
      <c r="P53" s="120"/>
      <c r="Q53" s="120"/>
    </row>
    <row r="54" customFormat="false" ht="16" hidden="false" customHeight="false" outlineLevel="0" collapsed="false">
      <c r="A54" s="115"/>
      <c r="B54" s="116"/>
      <c r="C54" s="116"/>
      <c r="D54" s="117"/>
      <c r="E54" s="117"/>
      <c r="F54" s="118" t="n">
        <f aca="false">F53+D54-E54</f>
        <v>12761.28</v>
      </c>
      <c r="G54" s="127"/>
      <c r="H54" s="120"/>
      <c r="I54" s="120"/>
      <c r="J54" s="120"/>
      <c r="K54" s="120"/>
      <c r="L54" s="120"/>
      <c r="M54" s="120"/>
      <c r="N54" s="120"/>
      <c r="O54" s="120"/>
      <c r="P54" s="120"/>
      <c r="Q54" s="120"/>
    </row>
    <row r="55" customFormat="false" ht="16" hidden="false" customHeight="false" outlineLevel="0" collapsed="false">
      <c r="A55" s="115"/>
      <c r="B55" s="116"/>
      <c r="C55" s="116"/>
      <c r="D55" s="117"/>
      <c r="E55" s="117"/>
      <c r="F55" s="118" t="n">
        <f aca="false">F54+D55-E55</f>
        <v>12761.28</v>
      </c>
      <c r="G55" s="127"/>
      <c r="H55" s="120"/>
      <c r="I55" s="120"/>
      <c r="J55" s="120"/>
      <c r="K55" s="120"/>
      <c r="L55" s="120"/>
      <c r="M55" s="120"/>
      <c r="N55" s="120"/>
      <c r="O55" s="120"/>
      <c r="P55" s="120"/>
      <c r="Q55" s="120"/>
    </row>
    <row r="56" customFormat="false" ht="16" hidden="false" customHeight="false" outlineLevel="0" collapsed="false">
      <c r="A56" s="115"/>
      <c r="B56" s="116"/>
      <c r="C56" s="116"/>
      <c r="D56" s="117"/>
      <c r="E56" s="117"/>
      <c r="F56" s="118" t="n">
        <f aca="false">F55+D56-E56</f>
        <v>12761.28</v>
      </c>
      <c r="G56" s="127"/>
      <c r="H56" s="120"/>
      <c r="I56" s="120"/>
      <c r="J56" s="120"/>
      <c r="K56" s="120"/>
      <c r="L56" s="120"/>
      <c r="M56" s="120"/>
      <c r="N56" s="120"/>
      <c r="O56" s="120"/>
      <c r="P56" s="120"/>
      <c r="Q56" s="120"/>
    </row>
    <row r="57" customFormat="false" ht="16" hidden="false" customHeight="false" outlineLevel="0" collapsed="false">
      <c r="A57" s="115"/>
      <c r="B57" s="116"/>
      <c r="C57" s="116"/>
      <c r="D57" s="117"/>
      <c r="E57" s="117"/>
      <c r="F57" s="118" t="n">
        <f aca="false">F56+D57-E57</f>
        <v>12761.28</v>
      </c>
      <c r="G57" s="127"/>
      <c r="H57" s="120"/>
      <c r="I57" s="120"/>
      <c r="J57" s="120"/>
      <c r="K57" s="120"/>
      <c r="L57" s="120"/>
      <c r="M57" s="120"/>
      <c r="N57" s="120"/>
      <c r="O57" s="120"/>
      <c r="P57" s="120"/>
      <c r="Q57" s="120"/>
    </row>
    <row r="58" customFormat="false" ht="16" hidden="false" customHeight="false" outlineLevel="0" collapsed="false">
      <c r="A58" s="115"/>
      <c r="B58" s="116"/>
      <c r="C58" s="116"/>
      <c r="D58" s="117"/>
      <c r="E58" s="117"/>
      <c r="F58" s="118" t="n">
        <f aca="false">F57+D58-E58</f>
        <v>12761.28</v>
      </c>
      <c r="G58" s="127"/>
      <c r="H58" s="120"/>
      <c r="I58" s="120"/>
      <c r="J58" s="120"/>
      <c r="K58" s="120"/>
      <c r="L58" s="120"/>
      <c r="M58" s="120"/>
      <c r="N58" s="120"/>
      <c r="O58" s="120"/>
      <c r="P58" s="120"/>
      <c r="Q58" s="120"/>
    </row>
    <row r="59" customFormat="false" ht="16" hidden="false" customHeight="false" outlineLevel="0" collapsed="false">
      <c r="A59" s="115"/>
      <c r="B59" s="116"/>
      <c r="C59" s="116"/>
      <c r="D59" s="117"/>
      <c r="E59" s="117"/>
      <c r="F59" s="118" t="n">
        <f aca="false">F58+D59-E59</f>
        <v>12761.28</v>
      </c>
      <c r="G59" s="127"/>
      <c r="H59" s="120"/>
      <c r="I59" s="120"/>
      <c r="J59" s="120"/>
      <c r="K59" s="120"/>
      <c r="L59" s="120"/>
      <c r="M59" s="120"/>
      <c r="N59" s="120"/>
      <c r="O59" s="120"/>
      <c r="P59" s="120"/>
      <c r="Q59" s="120"/>
    </row>
    <row r="60" customFormat="false" ht="16" hidden="false" customHeight="false" outlineLevel="0" collapsed="false">
      <c r="A60" s="115"/>
      <c r="B60" s="116"/>
      <c r="C60" s="116"/>
      <c r="D60" s="117"/>
      <c r="E60" s="117"/>
      <c r="F60" s="118" t="n">
        <f aca="false">F59+D60-E60</f>
        <v>12761.28</v>
      </c>
      <c r="G60" s="127"/>
      <c r="H60" s="120"/>
      <c r="I60" s="120"/>
      <c r="J60" s="120"/>
      <c r="K60" s="120"/>
      <c r="L60" s="120"/>
      <c r="M60" s="120"/>
      <c r="N60" s="120"/>
      <c r="O60" s="120"/>
      <c r="P60" s="120"/>
      <c r="Q60" s="120"/>
    </row>
    <row r="61" customFormat="false" ht="16" hidden="false" customHeight="false" outlineLevel="0" collapsed="false">
      <c r="A61" s="115"/>
      <c r="B61" s="116"/>
      <c r="C61" s="116"/>
      <c r="D61" s="117"/>
      <c r="E61" s="117"/>
      <c r="F61" s="118" t="n">
        <f aca="false">F60+D61-E61</f>
        <v>12761.28</v>
      </c>
      <c r="G61" s="127"/>
      <c r="H61" s="120"/>
      <c r="I61" s="120"/>
      <c r="J61" s="120"/>
      <c r="K61" s="120"/>
      <c r="L61" s="120"/>
      <c r="M61" s="120"/>
      <c r="N61" s="120"/>
      <c r="O61" s="120"/>
      <c r="P61" s="120"/>
      <c r="Q61" s="120"/>
    </row>
    <row r="62" customFormat="false" ht="16" hidden="false" customHeight="false" outlineLevel="0" collapsed="false">
      <c r="A62" s="115"/>
      <c r="B62" s="116"/>
      <c r="C62" s="116"/>
      <c r="D62" s="117"/>
      <c r="E62" s="117"/>
      <c r="F62" s="118" t="n">
        <f aca="false">F61+D62-E62</f>
        <v>12761.28</v>
      </c>
      <c r="G62" s="127"/>
      <c r="H62" s="120"/>
      <c r="I62" s="120"/>
      <c r="J62" s="120"/>
      <c r="K62" s="120"/>
      <c r="L62" s="120"/>
      <c r="M62" s="120"/>
      <c r="N62" s="120"/>
      <c r="O62" s="120"/>
      <c r="P62" s="120"/>
      <c r="Q62" s="120"/>
    </row>
    <row r="63" customFormat="false" ht="16" hidden="false" customHeight="false" outlineLevel="0" collapsed="false">
      <c r="A63" s="115"/>
      <c r="B63" s="116"/>
      <c r="C63" s="116"/>
      <c r="D63" s="117"/>
      <c r="E63" s="117"/>
      <c r="F63" s="118" t="n">
        <f aca="false">F62+D63-E63</f>
        <v>12761.28</v>
      </c>
      <c r="G63" s="127"/>
      <c r="H63" s="120"/>
      <c r="I63" s="120"/>
      <c r="J63" s="120"/>
      <c r="K63" s="120"/>
      <c r="L63" s="120"/>
      <c r="M63" s="120"/>
      <c r="N63" s="120"/>
      <c r="O63" s="120"/>
      <c r="P63" s="120"/>
      <c r="Q63" s="120"/>
    </row>
    <row r="64" customFormat="false" ht="16" hidden="false" customHeight="false" outlineLevel="0" collapsed="false">
      <c r="A64" s="115"/>
      <c r="B64" s="116"/>
      <c r="C64" s="116"/>
      <c r="D64" s="117"/>
      <c r="E64" s="117"/>
      <c r="F64" s="118" t="n">
        <f aca="false">F63+D64-E64</f>
        <v>12761.28</v>
      </c>
      <c r="G64" s="127"/>
      <c r="H64" s="120"/>
      <c r="I64" s="120"/>
      <c r="J64" s="120"/>
      <c r="K64" s="120"/>
      <c r="L64" s="120"/>
      <c r="M64" s="120"/>
      <c r="N64" s="120"/>
      <c r="O64" s="120"/>
      <c r="P64" s="120"/>
      <c r="Q64" s="120"/>
    </row>
    <row r="65" customFormat="false" ht="16" hidden="false" customHeight="false" outlineLevel="0" collapsed="false">
      <c r="A65" s="115"/>
      <c r="B65" s="116"/>
      <c r="C65" s="116"/>
      <c r="D65" s="117"/>
      <c r="E65" s="117"/>
      <c r="F65" s="118" t="n">
        <f aca="false">F64+D65-E65</f>
        <v>12761.28</v>
      </c>
      <c r="G65" s="127"/>
      <c r="H65" s="120"/>
      <c r="I65" s="120"/>
      <c r="J65" s="120"/>
      <c r="K65" s="120"/>
      <c r="L65" s="120"/>
      <c r="M65" s="120"/>
      <c r="N65" s="120"/>
      <c r="O65" s="120"/>
      <c r="P65" s="120"/>
      <c r="Q65" s="120"/>
    </row>
    <row r="66" customFormat="false" ht="16" hidden="false" customHeight="false" outlineLevel="0" collapsed="false">
      <c r="A66" s="115"/>
      <c r="B66" s="116"/>
      <c r="C66" s="116"/>
      <c r="D66" s="117"/>
      <c r="E66" s="117"/>
      <c r="F66" s="118" t="n">
        <f aca="false">F65+D66-E66</f>
        <v>12761.28</v>
      </c>
      <c r="G66" s="127"/>
      <c r="H66" s="120"/>
      <c r="I66" s="120"/>
      <c r="J66" s="120"/>
      <c r="K66" s="120"/>
      <c r="L66" s="120"/>
      <c r="M66" s="120"/>
      <c r="N66" s="120"/>
      <c r="O66" s="120"/>
      <c r="P66" s="120"/>
      <c r="Q66" s="120"/>
    </row>
    <row r="67" customFormat="false" ht="16" hidden="false" customHeight="false" outlineLevel="0" collapsed="false">
      <c r="A67" s="115"/>
      <c r="B67" s="116"/>
      <c r="C67" s="116"/>
      <c r="D67" s="117"/>
      <c r="E67" s="117"/>
      <c r="F67" s="118" t="n">
        <f aca="false">F66+D67-E67</f>
        <v>12761.28</v>
      </c>
      <c r="G67" s="127"/>
      <c r="H67" s="120"/>
      <c r="I67" s="120"/>
      <c r="J67" s="120"/>
      <c r="K67" s="120"/>
      <c r="L67" s="120"/>
      <c r="M67" s="120"/>
      <c r="N67" s="120"/>
      <c r="O67" s="120"/>
      <c r="P67" s="120"/>
      <c r="Q67" s="120"/>
    </row>
    <row r="68" customFormat="false" ht="16" hidden="false" customHeight="false" outlineLevel="0" collapsed="false">
      <c r="A68" s="115"/>
      <c r="B68" s="116"/>
      <c r="C68" s="116"/>
      <c r="D68" s="117"/>
      <c r="E68" s="117"/>
      <c r="F68" s="118" t="n">
        <f aca="false">F67+D68-E68</f>
        <v>12761.28</v>
      </c>
      <c r="G68" s="127"/>
      <c r="H68" s="120"/>
      <c r="I68" s="120"/>
      <c r="J68" s="120"/>
      <c r="K68" s="120"/>
      <c r="L68" s="120"/>
      <c r="M68" s="120"/>
      <c r="N68" s="120"/>
      <c r="O68" s="120"/>
      <c r="P68" s="120"/>
      <c r="Q68" s="120"/>
    </row>
    <row r="69" customFormat="false" ht="16" hidden="false" customHeight="false" outlineLevel="0" collapsed="false">
      <c r="A69" s="115"/>
      <c r="B69" s="116"/>
      <c r="C69" s="116"/>
      <c r="D69" s="117"/>
      <c r="E69" s="117"/>
      <c r="F69" s="118" t="n">
        <f aca="false">F68+D69-E69</f>
        <v>12761.28</v>
      </c>
      <c r="G69" s="127"/>
      <c r="H69" s="120"/>
      <c r="I69" s="120"/>
      <c r="J69" s="120"/>
      <c r="K69" s="120"/>
      <c r="L69" s="120"/>
      <c r="M69" s="120"/>
      <c r="N69" s="120"/>
      <c r="O69" s="120"/>
      <c r="P69" s="120"/>
      <c r="Q69" s="120"/>
    </row>
    <row r="70" customFormat="false" ht="16" hidden="false" customHeight="false" outlineLevel="0" collapsed="false">
      <c r="A70" s="115"/>
      <c r="B70" s="116"/>
      <c r="C70" s="116"/>
      <c r="D70" s="117"/>
      <c r="E70" s="117"/>
      <c r="F70" s="118" t="n">
        <f aca="false">F69+D70-E70</f>
        <v>12761.28</v>
      </c>
      <c r="G70" s="127"/>
      <c r="H70" s="120"/>
      <c r="I70" s="120"/>
      <c r="J70" s="120"/>
      <c r="K70" s="120"/>
      <c r="L70" s="120"/>
      <c r="M70" s="120"/>
      <c r="N70" s="120"/>
      <c r="O70" s="120"/>
      <c r="P70" s="120"/>
      <c r="Q70" s="120"/>
    </row>
    <row r="71" customFormat="false" ht="16" hidden="false" customHeight="false" outlineLevel="0" collapsed="false">
      <c r="A71" s="115"/>
      <c r="B71" s="116"/>
      <c r="C71" s="116"/>
      <c r="D71" s="117"/>
      <c r="E71" s="117"/>
      <c r="F71" s="118" t="n">
        <f aca="false">F70+D71-E71</f>
        <v>12761.28</v>
      </c>
      <c r="G71" s="127"/>
      <c r="H71" s="120"/>
      <c r="I71" s="120"/>
      <c r="J71" s="120"/>
      <c r="K71" s="120"/>
      <c r="L71" s="120"/>
      <c r="M71" s="120"/>
      <c r="N71" s="120"/>
      <c r="O71" s="120"/>
      <c r="P71" s="120"/>
      <c r="Q71" s="120"/>
    </row>
    <row r="72" customFormat="false" ht="16" hidden="false" customHeight="false" outlineLevel="0" collapsed="false">
      <c r="A72" s="115"/>
      <c r="B72" s="116"/>
      <c r="C72" s="116"/>
      <c r="D72" s="117"/>
      <c r="E72" s="117"/>
      <c r="F72" s="118" t="n">
        <f aca="false">F71+D72-E72</f>
        <v>12761.28</v>
      </c>
      <c r="G72" s="127"/>
      <c r="H72" s="120"/>
      <c r="I72" s="120"/>
      <c r="J72" s="120"/>
      <c r="K72" s="120"/>
      <c r="L72" s="120"/>
      <c r="M72" s="120"/>
      <c r="N72" s="120"/>
      <c r="O72" s="120"/>
      <c r="P72" s="120"/>
      <c r="Q72" s="120"/>
    </row>
    <row r="73" customFormat="false" ht="16" hidden="false" customHeight="false" outlineLevel="0" collapsed="false">
      <c r="A73" s="115"/>
      <c r="B73" s="116"/>
      <c r="C73" s="116"/>
      <c r="D73" s="117"/>
      <c r="E73" s="117"/>
      <c r="F73" s="118" t="n">
        <f aca="false">F72+D73-E73</f>
        <v>12761.28</v>
      </c>
      <c r="G73" s="127"/>
      <c r="H73" s="120"/>
      <c r="I73" s="120"/>
      <c r="J73" s="120"/>
      <c r="K73" s="120"/>
      <c r="L73" s="120"/>
      <c r="M73" s="120"/>
      <c r="N73" s="120"/>
      <c r="O73" s="120"/>
      <c r="P73" s="120"/>
      <c r="Q73" s="120"/>
    </row>
    <row r="74" customFormat="false" ht="16" hidden="false" customHeight="false" outlineLevel="0" collapsed="false">
      <c r="A74" s="115"/>
      <c r="B74" s="116"/>
      <c r="C74" s="116"/>
      <c r="D74" s="117"/>
      <c r="E74" s="117"/>
      <c r="F74" s="118" t="n">
        <f aca="false">F73+D74-E74</f>
        <v>12761.28</v>
      </c>
      <c r="G74" s="127"/>
      <c r="H74" s="120"/>
      <c r="I74" s="120"/>
      <c r="J74" s="120"/>
      <c r="K74" s="120"/>
      <c r="L74" s="120"/>
      <c r="M74" s="120"/>
      <c r="N74" s="120"/>
      <c r="O74" s="120"/>
      <c r="P74" s="120"/>
      <c r="Q74" s="120"/>
    </row>
    <row r="75" customFormat="false" ht="16" hidden="false" customHeight="false" outlineLevel="0" collapsed="false">
      <c r="A75" s="115"/>
      <c r="B75" s="116"/>
      <c r="C75" s="116"/>
      <c r="D75" s="117"/>
      <c r="E75" s="117"/>
      <c r="F75" s="118" t="n">
        <f aca="false">F74+D75-E75</f>
        <v>12761.28</v>
      </c>
      <c r="G75" s="127"/>
      <c r="H75" s="120"/>
      <c r="I75" s="120"/>
      <c r="J75" s="120"/>
      <c r="K75" s="120"/>
      <c r="L75" s="120"/>
      <c r="M75" s="120"/>
      <c r="N75" s="120"/>
      <c r="O75" s="120"/>
      <c r="P75" s="120"/>
      <c r="Q75" s="120"/>
    </row>
    <row r="76" customFormat="false" ht="16" hidden="false" customHeight="false" outlineLevel="0" collapsed="false">
      <c r="A76" s="115"/>
      <c r="B76" s="116"/>
      <c r="C76" s="116"/>
      <c r="D76" s="117"/>
      <c r="E76" s="117"/>
      <c r="F76" s="118" t="n">
        <f aca="false">F75+D76-E76</f>
        <v>12761.28</v>
      </c>
      <c r="G76" s="127"/>
      <c r="H76" s="120"/>
      <c r="I76" s="120"/>
      <c r="J76" s="120"/>
      <c r="K76" s="120"/>
      <c r="L76" s="120"/>
      <c r="M76" s="120"/>
      <c r="N76" s="120"/>
      <c r="O76" s="120"/>
      <c r="P76" s="120"/>
      <c r="Q76" s="120"/>
    </row>
    <row r="77" customFormat="false" ht="16" hidden="false" customHeight="false" outlineLevel="0" collapsed="false">
      <c r="A77" s="115"/>
      <c r="B77" s="116"/>
      <c r="C77" s="116"/>
      <c r="D77" s="117"/>
      <c r="E77" s="117"/>
      <c r="F77" s="118" t="n">
        <f aca="false">F76+D77-E77</f>
        <v>12761.28</v>
      </c>
      <c r="G77" s="127"/>
      <c r="H77" s="120"/>
      <c r="I77" s="120"/>
      <c r="J77" s="120"/>
      <c r="K77" s="120"/>
      <c r="L77" s="120"/>
      <c r="M77" s="120"/>
      <c r="N77" s="120"/>
      <c r="O77" s="120"/>
      <c r="P77" s="120"/>
      <c r="Q77" s="120"/>
    </row>
    <row r="78" customFormat="false" ht="16" hidden="false" customHeight="false" outlineLevel="0" collapsed="false">
      <c r="A78" s="115"/>
      <c r="B78" s="116"/>
      <c r="C78" s="116"/>
      <c r="D78" s="117"/>
      <c r="E78" s="117"/>
      <c r="F78" s="118" t="n">
        <f aca="false">F77+D78-E78</f>
        <v>12761.28</v>
      </c>
      <c r="G78" s="127"/>
      <c r="H78" s="120"/>
      <c r="I78" s="120"/>
      <c r="J78" s="120"/>
      <c r="K78" s="120"/>
      <c r="L78" s="120"/>
      <c r="M78" s="120"/>
      <c r="N78" s="120"/>
      <c r="O78" s="120"/>
      <c r="P78" s="120"/>
      <c r="Q78" s="120"/>
    </row>
    <row r="79" customFormat="false" ht="16" hidden="false" customHeight="false" outlineLevel="0" collapsed="false">
      <c r="A79" s="115"/>
      <c r="B79" s="116"/>
      <c r="C79" s="116"/>
      <c r="D79" s="117"/>
      <c r="E79" s="117"/>
      <c r="F79" s="118" t="n">
        <f aca="false">F78+D79-E79</f>
        <v>12761.28</v>
      </c>
      <c r="G79" s="127"/>
      <c r="H79" s="120"/>
      <c r="I79" s="120"/>
      <c r="J79" s="120"/>
      <c r="K79" s="120"/>
      <c r="L79" s="120"/>
      <c r="M79" s="120"/>
      <c r="N79" s="120"/>
      <c r="O79" s="120"/>
      <c r="P79" s="120"/>
      <c r="Q79" s="120"/>
    </row>
    <row r="80" customFormat="false" ht="16" hidden="false" customHeight="false" outlineLevel="0" collapsed="false">
      <c r="A80" s="115"/>
      <c r="B80" s="116"/>
      <c r="C80" s="116"/>
      <c r="D80" s="117"/>
      <c r="E80" s="117"/>
      <c r="F80" s="118" t="n">
        <f aca="false">F79+D80-E80</f>
        <v>12761.28</v>
      </c>
      <c r="G80" s="127"/>
      <c r="H80" s="120"/>
      <c r="I80" s="120"/>
      <c r="J80" s="120"/>
      <c r="K80" s="120"/>
      <c r="L80" s="120"/>
      <c r="M80" s="120"/>
      <c r="N80" s="120"/>
      <c r="O80" s="120"/>
      <c r="P80" s="120"/>
      <c r="Q80" s="120"/>
    </row>
    <row r="81" customFormat="false" ht="16" hidden="false" customHeight="false" outlineLevel="0" collapsed="false">
      <c r="A81" s="115"/>
      <c r="B81" s="116"/>
      <c r="C81" s="116"/>
      <c r="D81" s="117"/>
      <c r="E81" s="117"/>
      <c r="F81" s="118" t="n">
        <f aca="false">F80+D81-E81</f>
        <v>12761.28</v>
      </c>
      <c r="G81" s="127"/>
      <c r="H81" s="120"/>
      <c r="I81" s="120"/>
      <c r="J81" s="120"/>
      <c r="K81" s="120"/>
      <c r="L81" s="120"/>
      <c r="M81" s="120"/>
      <c r="N81" s="120"/>
      <c r="O81" s="120"/>
      <c r="P81" s="120"/>
      <c r="Q81" s="120"/>
    </row>
    <row r="82" customFormat="false" ht="16" hidden="false" customHeight="false" outlineLevel="0" collapsed="false">
      <c r="A82" s="115"/>
      <c r="B82" s="116"/>
      <c r="C82" s="116"/>
      <c r="D82" s="117"/>
      <c r="E82" s="117"/>
      <c r="F82" s="118" t="n">
        <f aca="false">F81+D82-E82</f>
        <v>12761.28</v>
      </c>
      <c r="G82" s="127"/>
      <c r="H82" s="120"/>
      <c r="I82" s="120"/>
      <c r="J82" s="120"/>
      <c r="K82" s="120"/>
      <c r="L82" s="120"/>
      <c r="M82" s="120"/>
      <c r="N82" s="120"/>
      <c r="O82" s="120"/>
      <c r="P82" s="120"/>
      <c r="Q82" s="120"/>
    </row>
    <row r="83" customFormat="false" ht="16" hidden="false" customHeight="false" outlineLevel="0" collapsed="false">
      <c r="A83" s="115"/>
      <c r="B83" s="116"/>
      <c r="C83" s="116"/>
      <c r="D83" s="117"/>
      <c r="E83" s="117"/>
      <c r="F83" s="118" t="n">
        <f aca="false">F82+D83-E83</f>
        <v>12761.28</v>
      </c>
      <c r="G83" s="127"/>
      <c r="H83" s="120"/>
      <c r="I83" s="120"/>
      <c r="J83" s="120"/>
      <c r="K83" s="120"/>
      <c r="L83" s="120"/>
      <c r="M83" s="120"/>
      <c r="N83" s="120"/>
      <c r="O83" s="120"/>
      <c r="P83" s="120"/>
      <c r="Q83" s="120"/>
    </row>
    <row r="84" customFormat="false" ht="16" hidden="false" customHeight="false" outlineLevel="0" collapsed="false">
      <c r="A84" s="115"/>
      <c r="B84" s="116"/>
      <c r="C84" s="116"/>
      <c r="D84" s="117"/>
      <c r="E84" s="117"/>
      <c r="F84" s="118" t="n">
        <f aca="false">F83+D84-E84</f>
        <v>12761.28</v>
      </c>
      <c r="G84" s="127"/>
      <c r="H84" s="120"/>
      <c r="I84" s="120"/>
      <c r="J84" s="120"/>
      <c r="K84" s="120"/>
      <c r="L84" s="120"/>
      <c r="M84" s="120"/>
      <c r="N84" s="120"/>
      <c r="O84" s="120"/>
      <c r="P84" s="120"/>
      <c r="Q84" s="120"/>
    </row>
    <row r="85" customFormat="false" ht="16" hidden="false" customHeight="false" outlineLevel="0" collapsed="false">
      <c r="A85" s="115"/>
      <c r="B85" s="116"/>
      <c r="C85" s="116"/>
      <c r="D85" s="117"/>
      <c r="E85" s="117"/>
      <c r="F85" s="118" t="n">
        <f aca="false">F84+D85-E85</f>
        <v>12761.28</v>
      </c>
      <c r="G85" s="127"/>
      <c r="H85" s="120"/>
      <c r="I85" s="120"/>
      <c r="J85" s="120"/>
      <c r="K85" s="120"/>
      <c r="L85" s="120"/>
      <c r="M85" s="120"/>
      <c r="N85" s="120"/>
      <c r="O85" s="120"/>
      <c r="P85" s="120"/>
      <c r="Q85" s="120"/>
    </row>
    <row r="86" customFormat="false" ht="16" hidden="false" customHeight="false" outlineLevel="0" collapsed="false">
      <c r="A86" s="115"/>
      <c r="B86" s="116"/>
      <c r="C86" s="116"/>
      <c r="D86" s="117"/>
      <c r="E86" s="117"/>
      <c r="F86" s="118" t="n">
        <f aca="false">F85+D86-E86</f>
        <v>12761.28</v>
      </c>
      <c r="G86" s="127"/>
      <c r="H86" s="120"/>
      <c r="I86" s="120"/>
      <c r="J86" s="120"/>
      <c r="K86" s="120"/>
      <c r="L86" s="120"/>
      <c r="M86" s="120"/>
      <c r="N86" s="120"/>
      <c r="O86" s="120"/>
      <c r="P86" s="120"/>
      <c r="Q86" s="120"/>
    </row>
    <row r="87" customFormat="false" ht="16" hidden="false" customHeight="false" outlineLevel="0" collapsed="false">
      <c r="A87" s="115"/>
      <c r="B87" s="116"/>
      <c r="C87" s="116"/>
      <c r="D87" s="117"/>
      <c r="E87" s="117"/>
      <c r="F87" s="118" t="n">
        <f aca="false">F86+D87-E87</f>
        <v>12761.28</v>
      </c>
      <c r="G87" s="127"/>
      <c r="H87" s="120"/>
      <c r="I87" s="120"/>
      <c r="J87" s="120"/>
      <c r="K87" s="120"/>
      <c r="L87" s="120"/>
      <c r="M87" s="120"/>
      <c r="N87" s="120"/>
      <c r="O87" s="120"/>
      <c r="P87" s="120"/>
      <c r="Q87" s="120"/>
    </row>
    <row r="88" customFormat="false" ht="16" hidden="false" customHeight="false" outlineLevel="0" collapsed="false">
      <c r="A88" s="115"/>
      <c r="B88" s="116"/>
      <c r="C88" s="116"/>
      <c r="D88" s="117"/>
      <c r="E88" s="117"/>
      <c r="F88" s="118" t="n">
        <f aca="false">F87+D88-E88</f>
        <v>12761.28</v>
      </c>
      <c r="G88" s="127"/>
      <c r="H88" s="120"/>
      <c r="I88" s="120"/>
      <c r="J88" s="120"/>
      <c r="K88" s="120"/>
      <c r="L88" s="120"/>
      <c r="M88" s="120"/>
      <c r="N88" s="120"/>
      <c r="O88" s="120"/>
      <c r="P88" s="120"/>
      <c r="Q88" s="120"/>
    </row>
    <row r="89" customFormat="false" ht="16" hidden="false" customHeight="false" outlineLevel="0" collapsed="false">
      <c r="A89" s="115"/>
      <c r="B89" s="116"/>
      <c r="C89" s="116"/>
      <c r="D89" s="117"/>
      <c r="E89" s="117"/>
      <c r="F89" s="118" t="n">
        <f aca="false">F88+D89-E89</f>
        <v>12761.28</v>
      </c>
      <c r="G89" s="127"/>
      <c r="H89" s="120"/>
      <c r="I89" s="120"/>
      <c r="J89" s="120"/>
      <c r="K89" s="120"/>
      <c r="L89" s="120"/>
      <c r="M89" s="120"/>
      <c r="N89" s="120"/>
      <c r="O89" s="120"/>
      <c r="P89" s="120"/>
      <c r="Q89" s="120"/>
    </row>
    <row r="90" customFormat="false" ht="16" hidden="false" customHeight="false" outlineLevel="0" collapsed="false">
      <c r="A90" s="115"/>
      <c r="B90" s="116"/>
      <c r="C90" s="116"/>
      <c r="D90" s="117"/>
      <c r="E90" s="117"/>
      <c r="F90" s="118" t="n">
        <f aca="false">F89+D90-E90</f>
        <v>12761.28</v>
      </c>
      <c r="G90" s="127"/>
      <c r="H90" s="120"/>
      <c r="I90" s="120"/>
      <c r="J90" s="120"/>
      <c r="K90" s="120"/>
      <c r="L90" s="120"/>
      <c r="M90" s="120"/>
      <c r="N90" s="120"/>
      <c r="O90" s="120"/>
      <c r="P90" s="120"/>
      <c r="Q90" s="120"/>
    </row>
    <row r="91" customFormat="false" ht="16" hidden="false" customHeight="false" outlineLevel="0" collapsed="false">
      <c r="A91" s="115"/>
      <c r="B91" s="116"/>
      <c r="C91" s="116"/>
      <c r="D91" s="117"/>
      <c r="E91" s="117"/>
      <c r="F91" s="118" t="n">
        <f aca="false">F90+D91-E91</f>
        <v>12761.28</v>
      </c>
      <c r="G91" s="127"/>
      <c r="H91" s="120"/>
      <c r="I91" s="120"/>
      <c r="J91" s="120"/>
      <c r="K91" s="120"/>
      <c r="L91" s="120"/>
      <c r="M91" s="120"/>
      <c r="N91" s="120"/>
      <c r="O91" s="120"/>
      <c r="P91" s="120"/>
      <c r="Q91" s="120"/>
    </row>
    <row r="92" customFormat="false" ht="16" hidden="false" customHeight="false" outlineLevel="0" collapsed="false">
      <c r="A92" s="115"/>
      <c r="B92" s="116"/>
      <c r="C92" s="116"/>
      <c r="D92" s="117"/>
      <c r="E92" s="117"/>
      <c r="F92" s="118" t="n">
        <f aca="false">F91+D92-E92</f>
        <v>12761.28</v>
      </c>
      <c r="G92" s="127"/>
      <c r="H92" s="120"/>
      <c r="I92" s="120"/>
      <c r="J92" s="120"/>
      <c r="K92" s="120"/>
      <c r="L92" s="120"/>
      <c r="M92" s="120"/>
      <c r="N92" s="120"/>
      <c r="O92" s="120"/>
      <c r="P92" s="120"/>
      <c r="Q92" s="120"/>
    </row>
    <row r="93" customFormat="false" ht="16" hidden="false" customHeight="false" outlineLevel="0" collapsed="false">
      <c r="A93" s="115"/>
      <c r="B93" s="116"/>
      <c r="C93" s="116"/>
      <c r="D93" s="117"/>
      <c r="E93" s="117"/>
      <c r="F93" s="118" t="n">
        <f aca="false">F92+D93-E93</f>
        <v>12761.28</v>
      </c>
      <c r="G93" s="127"/>
      <c r="H93" s="120"/>
      <c r="I93" s="120"/>
      <c r="J93" s="120"/>
      <c r="K93" s="120"/>
      <c r="L93" s="120"/>
      <c r="M93" s="120"/>
      <c r="N93" s="120"/>
      <c r="O93" s="120"/>
      <c r="P93" s="120"/>
      <c r="Q93" s="120"/>
    </row>
    <row r="94" customFormat="false" ht="16" hidden="false" customHeight="false" outlineLevel="0" collapsed="false">
      <c r="A94" s="115"/>
      <c r="B94" s="116"/>
      <c r="C94" s="116"/>
      <c r="D94" s="117"/>
      <c r="E94" s="117"/>
      <c r="F94" s="118" t="n">
        <f aca="false">F93+D94-E94</f>
        <v>12761.28</v>
      </c>
      <c r="G94" s="127"/>
      <c r="H94" s="120"/>
      <c r="I94" s="120"/>
      <c r="J94" s="120"/>
      <c r="K94" s="120"/>
      <c r="L94" s="120"/>
      <c r="M94" s="120"/>
      <c r="N94" s="120"/>
      <c r="O94" s="120"/>
      <c r="P94" s="120"/>
      <c r="Q94" s="120"/>
    </row>
    <row r="95" customFormat="false" ht="16" hidden="false" customHeight="false" outlineLevel="0" collapsed="false">
      <c r="A95" s="115"/>
      <c r="B95" s="116"/>
      <c r="C95" s="116"/>
      <c r="D95" s="117"/>
      <c r="E95" s="117"/>
      <c r="F95" s="118" t="n">
        <f aca="false">F94+D95-E95</f>
        <v>12761.28</v>
      </c>
      <c r="G95" s="127"/>
      <c r="H95" s="120"/>
      <c r="I95" s="120"/>
      <c r="J95" s="120"/>
      <c r="K95" s="120"/>
      <c r="L95" s="120"/>
      <c r="M95" s="120"/>
      <c r="N95" s="120"/>
      <c r="O95" s="120"/>
      <c r="P95" s="120"/>
      <c r="Q95" s="120"/>
    </row>
    <row r="96" customFormat="false" ht="16" hidden="false" customHeight="false" outlineLevel="0" collapsed="false">
      <c r="A96" s="115"/>
      <c r="B96" s="116"/>
      <c r="C96" s="116"/>
      <c r="D96" s="117"/>
      <c r="E96" s="117"/>
      <c r="F96" s="118" t="n">
        <f aca="false">F95+D96-E96</f>
        <v>12761.28</v>
      </c>
      <c r="G96" s="127"/>
      <c r="H96" s="120"/>
      <c r="I96" s="120"/>
      <c r="J96" s="120"/>
      <c r="K96" s="120"/>
      <c r="L96" s="120"/>
      <c r="M96" s="120"/>
      <c r="N96" s="120"/>
      <c r="O96" s="120"/>
      <c r="P96" s="120"/>
      <c r="Q96" s="120"/>
    </row>
    <row r="97" customFormat="false" ht="16" hidden="false" customHeight="false" outlineLevel="0" collapsed="false">
      <c r="A97" s="115"/>
      <c r="B97" s="116"/>
      <c r="C97" s="116"/>
      <c r="D97" s="117"/>
      <c r="E97" s="117"/>
      <c r="F97" s="118" t="n">
        <f aca="false">F96+D97-E97</f>
        <v>12761.28</v>
      </c>
      <c r="G97" s="127"/>
      <c r="H97" s="120"/>
      <c r="I97" s="120"/>
      <c r="J97" s="120"/>
      <c r="K97" s="120"/>
      <c r="L97" s="120"/>
      <c r="M97" s="120"/>
      <c r="N97" s="120"/>
      <c r="O97" s="120"/>
      <c r="P97" s="120"/>
      <c r="Q97" s="120"/>
    </row>
    <row r="98" customFormat="false" ht="16" hidden="false" customHeight="false" outlineLevel="0" collapsed="false">
      <c r="A98" s="115"/>
      <c r="B98" s="116"/>
      <c r="C98" s="116"/>
      <c r="D98" s="117"/>
      <c r="E98" s="117"/>
      <c r="F98" s="118" t="n">
        <f aca="false">F97+D98-E98</f>
        <v>12761.28</v>
      </c>
      <c r="G98" s="127"/>
      <c r="H98" s="120"/>
      <c r="I98" s="120"/>
      <c r="J98" s="120"/>
      <c r="K98" s="120"/>
      <c r="L98" s="120"/>
      <c r="M98" s="120"/>
      <c r="N98" s="120"/>
      <c r="O98" s="120"/>
      <c r="P98" s="120"/>
      <c r="Q98" s="120"/>
    </row>
    <row r="99" customFormat="false" ht="16" hidden="false" customHeight="false" outlineLevel="0" collapsed="false">
      <c r="A99" s="115"/>
      <c r="B99" s="116"/>
      <c r="C99" s="116"/>
      <c r="D99" s="117"/>
      <c r="E99" s="117"/>
      <c r="F99" s="118" t="n">
        <f aca="false">F98+D99-E99</f>
        <v>12761.28</v>
      </c>
      <c r="G99" s="127"/>
      <c r="H99" s="120"/>
      <c r="I99" s="120"/>
      <c r="J99" s="120"/>
      <c r="K99" s="120"/>
      <c r="L99" s="120"/>
      <c r="M99" s="120"/>
      <c r="N99" s="120"/>
      <c r="O99" s="120"/>
      <c r="P99" s="120"/>
      <c r="Q99" s="120"/>
    </row>
    <row r="100" customFormat="false" ht="16" hidden="false" customHeight="false" outlineLevel="0" collapsed="false">
      <c r="A100" s="115"/>
      <c r="B100" s="116"/>
      <c r="C100" s="116"/>
      <c r="D100" s="117"/>
      <c r="E100" s="117"/>
      <c r="F100" s="118" t="n">
        <f aca="false">F99+D100-E100</f>
        <v>12761.28</v>
      </c>
      <c r="G100" s="127"/>
      <c r="H100" s="120"/>
      <c r="I100" s="120"/>
      <c r="J100" s="120"/>
      <c r="K100" s="120"/>
      <c r="L100" s="120"/>
      <c r="M100" s="120"/>
      <c r="N100" s="120"/>
      <c r="O100" s="120"/>
      <c r="P100" s="120"/>
      <c r="Q100" s="120"/>
    </row>
    <row r="101" customFormat="false" ht="16" hidden="false" customHeight="false" outlineLevel="0" collapsed="false">
      <c r="A101" s="115"/>
      <c r="B101" s="116"/>
      <c r="C101" s="116"/>
      <c r="D101" s="117"/>
      <c r="E101" s="117"/>
      <c r="F101" s="118" t="n">
        <f aca="false">F100+D101-E101</f>
        <v>12761.28</v>
      </c>
      <c r="G101" s="127"/>
      <c r="H101" s="120"/>
      <c r="I101" s="120"/>
      <c r="J101" s="120"/>
      <c r="K101" s="120"/>
      <c r="L101" s="120"/>
      <c r="M101" s="120"/>
      <c r="N101" s="120"/>
      <c r="O101" s="120"/>
      <c r="P101" s="120"/>
      <c r="Q101" s="120"/>
    </row>
    <row r="102" customFormat="false" ht="16" hidden="false" customHeight="false" outlineLevel="0" collapsed="false">
      <c r="A102" s="115"/>
      <c r="B102" s="116"/>
      <c r="C102" s="116"/>
      <c r="D102" s="117"/>
      <c r="E102" s="117"/>
      <c r="F102" s="118" t="n">
        <f aca="false">F101+D102-E102</f>
        <v>12761.28</v>
      </c>
      <c r="G102" s="127"/>
      <c r="H102" s="120"/>
      <c r="I102" s="120"/>
      <c r="J102" s="120"/>
      <c r="K102" s="120"/>
      <c r="L102" s="120"/>
      <c r="M102" s="120"/>
      <c r="N102" s="120"/>
      <c r="O102" s="120"/>
      <c r="P102" s="120"/>
      <c r="Q102" s="120"/>
    </row>
    <row r="103" customFormat="false" ht="16" hidden="false" customHeight="false" outlineLevel="0" collapsed="false">
      <c r="A103" s="115"/>
      <c r="B103" s="116"/>
      <c r="C103" s="116"/>
      <c r="D103" s="117"/>
      <c r="E103" s="117"/>
      <c r="F103" s="118" t="n">
        <f aca="false">F102+D103-E103</f>
        <v>12761.28</v>
      </c>
      <c r="G103" s="127"/>
      <c r="H103" s="120"/>
      <c r="I103" s="120"/>
      <c r="J103" s="120"/>
      <c r="K103" s="120"/>
      <c r="L103" s="120"/>
      <c r="M103" s="120"/>
      <c r="N103" s="120"/>
      <c r="O103" s="120"/>
      <c r="P103" s="120"/>
      <c r="Q103" s="120"/>
    </row>
    <row r="104" customFormat="false" ht="16" hidden="false" customHeight="false" outlineLevel="0" collapsed="false">
      <c r="A104" s="115"/>
      <c r="B104" s="116"/>
      <c r="C104" s="116"/>
      <c r="D104" s="117"/>
      <c r="E104" s="117"/>
      <c r="F104" s="118" t="n">
        <f aca="false">F103+D104-E104</f>
        <v>12761.28</v>
      </c>
      <c r="G104" s="127"/>
      <c r="H104" s="120"/>
      <c r="I104" s="120"/>
      <c r="J104" s="120"/>
      <c r="K104" s="120"/>
      <c r="L104" s="120"/>
      <c r="M104" s="120"/>
      <c r="N104" s="120"/>
      <c r="O104" s="120"/>
      <c r="P104" s="120"/>
      <c r="Q104" s="120"/>
    </row>
    <row r="105" customFormat="false" ht="16" hidden="false" customHeight="false" outlineLevel="0" collapsed="false">
      <c r="A105" s="115"/>
      <c r="B105" s="116"/>
      <c r="C105" s="116"/>
      <c r="D105" s="117"/>
      <c r="E105" s="117"/>
      <c r="F105" s="118" t="n">
        <f aca="false">F104+D105-E105</f>
        <v>12761.28</v>
      </c>
      <c r="G105" s="127"/>
      <c r="H105" s="120"/>
      <c r="I105" s="120"/>
      <c r="J105" s="120"/>
      <c r="K105" s="120"/>
      <c r="L105" s="120"/>
      <c r="M105" s="120"/>
      <c r="N105" s="120"/>
      <c r="O105" s="120"/>
      <c r="P105" s="120"/>
      <c r="Q105" s="120"/>
    </row>
    <row r="106" customFormat="false" ht="16" hidden="false" customHeight="false" outlineLevel="0" collapsed="false">
      <c r="A106" s="115"/>
      <c r="B106" s="116"/>
      <c r="C106" s="116"/>
      <c r="D106" s="117"/>
      <c r="E106" s="117"/>
      <c r="F106" s="118" t="n">
        <f aca="false">F105+D106-E106</f>
        <v>12761.28</v>
      </c>
      <c r="G106" s="127"/>
      <c r="H106" s="120"/>
      <c r="I106" s="120"/>
      <c r="J106" s="120"/>
      <c r="K106" s="120"/>
      <c r="L106" s="120"/>
      <c r="M106" s="120"/>
      <c r="N106" s="120"/>
      <c r="O106" s="120"/>
      <c r="P106" s="120"/>
      <c r="Q106" s="120"/>
    </row>
    <row r="107" customFormat="false" ht="16" hidden="false" customHeight="false" outlineLevel="0" collapsed="false">
      <c r="A107" s="115"/>
      <c r="B107" s="116"/>
      <c r="C107" s="116"/>
      <c r="D107" s="117"/>
      <c r="E107" s="117"/>
      <c r="F107" s="118" t="n">
        <f aca="false">F106+D107-E107</f>
        <v>12761.28</v>
      </c>
      <c r="G107" s="127"/>
      <c r="H107" s="120"/>
      <c r="I107" s="120"/>
      <c r="J107" s="120"/>
      <c r="K107" s="120"/>
      <c r="L107" s="120"/>
      <c r="M107" s="120"/>
      <c r="N107" s="120"/>
      <c r="O107" s="120"/>
      <c r="P107" s="120"/>
      <c r="Q107" s="120"/>
    </row>
    <row r="108" customFormat="false" ht="16" hidden="false" customHeight="false" outlineLevel="0" collapsed="false">
      <c r="A108" s="115"/>
      <c r="B108" s="116"/>
      <c r="C108" s="116"/>
      <c r="D108" s="117"/>
      <c r="E108" s="117"/>
      <c r="F108" s="118" t="n">
        <f aca="false">F107+D108-E108</f>
        <v>12761.28</v>
      </c>
      <c r="G108" s="127"/>
      <c r="H108" s="120"/>
      <c r="I108" s="120"/>
      <c r="J108" s="120"/>
      <c r="K108" s="120"/>
      <c r="L108" s="120"/>
      <c r="M108" s="120"/>
      <c r="N108" s="120"/>
      <c r="O108" s="120"/>
      <c r="P108" s="120"/>
      <c r="Q108" s="120"/>
    </row>
    <row r="109" customFormat="false" ht="16" hidden="false" customHeight="false" outlineLevel="0" collapsed="false">
      <c r="A109" s="115"/>
      <c r="B109" s="116"/>
      <c r="C109" s="116"/>
      <c r="D109" s="117"/>
      <c r="E109" s="117"/>
      <c r="F109" s="118" t="n">
        <f aca="false">F108+D109-E109</f>
        <v>12761.28</v>
      </c>
      <c r="G109" s="127"/>
      <c r="H109" s="120"/>
      <c r="I109" s="120"/>
      <c r="J109" s="120"/>
      <c r="K109" s="120"/>
      <c r="L109" s="120"/>
      <c r="M109" s="120"/>
      <c r="N109" s="120"/>
      <c r="O109" s="120"/>
      <c r="P109" s="120"/>
      <c r="Q109" s="120"/>
    </row>
    <row r="110" customFormat="false" ht="16" hidden="false" customHeight="false" outlineLevel="0" collapsed="false">
      <c r="A110" s="115"/>
      <c r="B110" s="116"/>
      <c r="C110" s="116"/>
      <c r="D110" s="117"/>
      <c r="E110" s="117"/>
      <c r="F110" s="118" t="n">
        <f aca="false">F109+D110-E110</f>
        <v>12761.28</v>
      </c>
      <c r="G110" s="127"/>
      <c r="H110" s="120"/>
      <c r="I110" s="120"/>
      <c r="J110" s="120"/>
      <c r="K110" s="120"/>
      <c r="L110" s="120"/>
      <c r="M110" s="120"/>
      <c r="N110" s="120"/>
      <c r="O110" s="120"/>
      <c r="P110" s="120"/>
      <c r="Q110" s="120"/>
    </row>
    <row r="111" customFormat="false" ht="16" hidden="false" customHeight="false" outlineLevel="0" collapsed="false">
      <c r="A111" s="115"/>
      <c r="B111" s="116"/>
      <c r="C111" s="116"/>
      <c r="D111" s="117"/>
      <c r="E111" s="117"/>
      <c r="F111" s="118" t="n">
        <f aca="false">F110+D111-E111</f>
        <v>12761.28</v>
      </c>
      <c r="G111" s="127"/>
      <c r="H111" s="120"/>
      <c r="I111" s="120"/>
      <c r="J111" s="120"/>
      <c r="K111" s="120"/>
      <c r="L111" s="120"/>
      <c r="M111" s="120"/>
      <c r="N111" s="120"/>
      <c r="O111" s="120"/>
      <c r="P111" s="120"/>
      <c r="Q111" s="120"/>
    </row>
    <row r="112" customFormat="false" ht="16" hidden="false" customHeight="false" outlineLevel="0" collapsed="false">
      <c r="A112" s="115"/>
      <c r="B112" s="116"/>
      <c r="C112" s="116"/>
      <c r="D112" s="117"/>
      <c r="E112" s="117"/>
      <c r="F112" s="118" t="n">
        <f aca="false">F111+D112-E112</f>
        <v>12761.28</v>
      </c>
      <c r="G112" s="127"/>
      <c r="H112" s="120"/>
      <c r="I112" s="120"/>
      <c r="J112" s="120"/>
      <c r="K112" s="120"/>
      <c r="L112" s="120"/>
      <c r="M112" s="120"/>
      <c r="N112" s="120"/>
      <c r="O112" s="120"/>
      <c r="P112" s="120"/>
      <c r="Q112" s="120"/>
    </row>
    <row r="113" customFormat="false" ht="16" hidden="false" customHeight="false" outlineLevel="0" collapsed="false">
      <c r="A113" s="115"/>
      <c r="B113" s="116"/>
      <c r="C113" s="116"/>
      <c r="D113" s="117"/>
      <c r="E113" s="117"/>
      <c r="F113" s="118" t="n">
        <f aca="false">F112+D113-E113</f>
        <v>12761.28</v>
      </c>
      <c r="G113" s="127"/>
      <c r="H113" s="120"/>
      <c r="I113" s="120"/>
      <c r="J113" s="120"/>
      <c r="K113" s="120"/>
      <c r="L113" s="120"/>
      <c r="M113" s="120"/>
      <c r="N113" s="120"/>
      <c r="O113" s="120"/>
      <c r="P113" s="120"/>
      <c r="Q113" s="120"/>
    </row>
    <row r="114" customFormat="false" ht="16" hidden="false" customHeight="false" outlineLevel="0" collapsed="false">
      <c r="A114" s="115"/>
      <c r="B114" s="116"/>
      <c r="C114" s="116"/>
      <c r="D114" s="117"/>
      <c r="E114" s="117"/>
      <c r="F114" s="118" t="n">
        <f aca="false">F113+D114-E114</f>
        <v>12761.28</v>
      </c>
      <c r="G114" s="127"/>
      <c r="H114" s="120"/>
      <c r="I114" s="120"/>
      <c r="J114" s="120"/>
      <c r="K114" s="120"/>
      <c r="L114" s="120"/>
      <c r="M114" s="120"/>
      <c r="N114" s="120"/>
      <c r="O114" s="120"/>
      <c r="P114" s="120"/>
      <c r="Q114" s="120"/>
    </row>
    <row r="115" customFormat="false" ht="16" hidden="false" customHeight="false" outlineLevel="0" collapsed="false">
      <c r="A115" s="115"/>
      <c r="B115" s="116"/>
      <c r="C115" s="116"/>
      <c r="D115" s="117"/>
      <c r="E115" s="117"/>
      <c r="F115" s="118" t="n">
        <f aca="false">F114+D115-E115</f>
        <v>12761.28</v>
      </c>
      <c r="G115" s="127"/>
      <c r="H115" s="120"/>
      <c r="I115" s="120"/>
      <c r="J115" s="120"/>
      <c r="K115" s="120"/>
      <c r="L115" s="120"/>
      <c r="M115" s="120"/>
      <c r="N115" s="120"/>
      <c r="O115" s="120"/>
      <c r="P115" s="120"/>
      <c r="Q115" s="120"/>
    </row>
    <row r="116" customFormat="false" ht="16" hidden="false" customHeight="false" outlineLevel="0" collapsed="false">
      <c r="A116" s="115"/>
      <c r="B116" s="116"/>
      <c r="C116" s="116"/>
      <c r="D116" s="117"/>
      <c r="E116" s="117"/>
      <c r="F116" s="118" t="n">
        <f aca="false">F115+D116-E116</f>
        <v>12761.28</v>
      </c>
      <c r="G116" s="127"/>
      <c r="H116" s="120"/>
      <c r="I116" s="120"/>
      <c r="J116" s="120"/>
      <c r="K116" s="120"/>
      <c r="L116" s="120"/>
      <c r="M116" s="120"/>
      <c r="N116" s="120"/>
      <c r="O116" s="120"/>
      <c r="P116" s="120"/>
      <c r="Q116" s="120"/>
    </row>
    <row r="117" customFormat="false" ht="16" hidden="false" customHeight="false" outlineLevel="0" collapsed="false">
      <c r="A117" s="115"/>
      <c r="B117" s="116"/>
      <c r="C117" s="116"/>
      <c r="D117" s="117"/>
      <c r="E117" s="117"/>
      <c r="F117" s="118" t="n">
        <f aca="false">F116+D117-E117</f>
        <v>12761.28</v>
      </c>
      <c r="G117" s="127"/>
      <c r="H117" s="120"/>
      <c r="I117" s="120"/>
      <c r="J117" s="120"/>
      <c r="K117" s="120"/>
      <c r="L117" s="120"/>
      <c r="M117" s="120"/>
      <c r="N117" s="120"/>
      <c r="O117" s="120"/>
      <c r="P117" s="120"/>
      <c r="Q117" s="120"/>
    </row>
    <row r="118" customFormat="false" ht="16" hidden="false" customHeight="false" outlineLevel="0" collapsed="false">
      <c r="A118" s="115"/>
      <c r="B118" s="116"/>
      <c r="C118" s="116"/>
      <c r="D118" s="117"/>
      <c r="E118" s="117"/>
      <c r="F118" s="118" t="n">
        <f aca="false">F117+D118-E118</f>
        <v>12761.28</v>
      </c>
      <c r="G118" s="127"/>
      <c r="H118" s="120"/>
      <c r="I118" s="120"/>
      <c r="J118" s="120"/>
      <c r="K118" s="120"/>
      <c r="L118" s="120"/>
      <c r="M118" s="120"/>
      <c r="N118" s="120"/>
      <c r="O118" s="120"/>
      <c r="P118" s="120"/>
      <c r="Q118" s="120"/>
    </row>
    <row r="119" customFormat="false" ht="16" hidden="false" customHeight="false" outlineLevel="0" collapsed="false">
      <c r="A119" s="115"/>
      <c r="B119" s="116"/>
      <c r="C119" s="116"/>
      <c r="D119" s="117"/>
      <c r="E119" s="117"/>
      <c r="F119" s="118" t="n">
        <f aca="false">F118+D119-E119</f>
        <v>12761.28</v>
      </c>
      <c r="G119" s="127"/>
      <c r="H119" s="120"/>
      <c r="I119" s="120"/>
      <c r="J119" s="120"/>
      <c r="K119" s="120"/>
      <c r="L119" s="120"/>
      <c r="M119" s="120"/>
      <c r="N119" s="120"/>
      <c r="O119" s="120"/>
      <c r="P119" s="120"/>
      <c r="Q119" s="120"/>
    </row>
    <row r="120" customFormat="false" ht="16" hidden="false" customHeight="false" outlineLevel="0" collapsed="false">
      <c r="A120" s="115"/>
      <c r="B120" s="116"/>
      <c r="C120" s="116"/>
      <c r="D120" s="117"/>
      <c r="E120" s="117"/>
      <c r="F120" s="118" t="n">
        <f aca="false">F119+D120-E120</f>
        <v>12761.28</v>
      </c>
      <c r="G120" s="127"/>
      <c r="H120" s="120"/>
      <c r="I120" s="120"/>
      <c r="J120" s="120"/>
      <c r="K120" s="120"/>
      <c r="L120" s="120"/>
      <c r="M120" s="120"/>
      <c r="N120" s="120"/>
      <c r="O120" s="120"/>
      <c r="P120" s="120"/>
      <c r="Q120" s="120"/>
    </row>
    <row r="121" customFormat="false" ht="16" hidden="false" customHeight="false" outlineLevel="0" collapsed="false">
      <c r="A121" s="115"/>
      <c r="B121" s="116"/>
      <c r="C121" s="116"/>
      <c r="D121" s="117"/>
      <c r="E121" s="117"/>
      <c r="F121" s="118" t="n">
        <f aca="false">F120+D121-E121</f>
        <v>12761.28</v>
      </c>
      <c r="G121" s="127"/>
      <c r="H121" s="120"/>
      <c r="I121" s="120"/>
      <c r="J121" s="120"/>
      <c r="K121" s="120"/>
      <c r="L121" s="120"/>
      <c r="M121" s="120"/>
      <c r="N121" s="120"/>
      <c r="O121" s="120"/>
      <c r="P121" s="120"/>
      <c r="Q121" s="120"/>
    </row>
    <row r="122" customFormat="false" ht="16" hidden="false" customHeight="false" outlineLevel="0" collapsed="false">
      <c r="A122" s="115"/>
      <c r="B122" s="116"/>
      <c r="C122" s="116"/>
      <c r="D122" s="117"/>
      <c r="E122" s="117"/>
      <c r="F122" s="118" t="n">
        <f aca="false">F121+D122-E122</f>
        <v>12761.28</v>
      </c>
      <c r="G122" s="127"/>
      <c r="H122" s="120"/>
      <c r="I122" s="120"/>
      <c r="J122" s="120"/>
      <c r="K122" s="120"/>
      <c r="L122" s="120"/>
      <c r="M122" s="120"/>
      <c r="N122" s="120"/>
      <c r="O122" s="120"/>
      <c r="P122" s="120"/>
      <c r="Q122" s="120"/>
    </row>
    <row r="123" customFormat="false" ht="16" hidden="false" customHeight="false" outlineLevel="0" collapsed="false">
      <c r="A123" s="115"/>
      <c r="B123" s="116"/>
      <c r="C123" s="116"/>
      <c r="D123" s="117"/>
      <c r="E123" s="117"/>
      <c r="F123" s="118" t="n">
        <f aca="false">F122+D123-E123</f>
        <v>12761.28</v>
      </c>
      <c r="G123" s="127"/>
      <c r="H123" s="120"/>
      <c r="I123" s="120"/>
      <c r="J123" s="120"/>
      <c r="K123" s="120"/>
      <c r="L123" s="120"/>
      <c r="M123" s="120"/>
      <c r="N123" s="120"/>
      <c r="O123" s="120"/>
      <c r="P123" s="120"/>
      <c r="Q123" s="120"/>
    </row>
    <row r="124" customFormat="false" ht="16" hidden="false" customHeight="false" outlineLevel="0" collapsed="false">
      <c r="A124" s="115"/>
      <c r="B124" s="116"/>
      <c r="C124" s="116"/>
      <c r="D124" s="117"/>
      <c r="E124" s="117"/>
      <c r="F124" s="118" t="n">
        <f aca="false">F123+D124-E124</f>
        <v>12761.28</v>
      </c>
      <c r="G124" s="127"/>
      <c r="H124" s="120"/>
      <c r="I124" s="120"/>
      <c r="J124" s="120"/>
      <c r="K124" s="120"/>
      <c r="L124" s="120"/>
      <c r="M124" s="120"/>
      <c r="N124" s="120"/>
      <c r="O124" s="120"/>
      <c r="P124" s="120"/>
      <c r="Q124" s="120"/>
    </row>
    <row r="125" customFormat="false" ht="16" hidden="false" customHeight="false" outlineLevel="0" collapsed="false">
      <c r="A125" s="115"/>
      <c r="B125" s="116"/>
      <c r="C125" s="116"/>
      <c r="D125" s="117"/>
      <c r="E125" s="117"/>
      <c r="F125" s="118" t="n">
        <f aca="false">F124+D125-E125</f>
        <v>12761.28</v>
      </c>
      <c r="G125" s="127"/>
      <c r="H125" s="120"/>
      <c r="I125" s="120"/>
      <c r="J125" s="120"/>
      <c r="K125" s="120"/>
      <c r="L125" s="120"/>
      <c r="M125" s="120"/>
      <c r="N125" s="120"/>
      <c r="O125" s="120"/>
      <c r="P125" s="120"/>
      <c r="Q125" s="120"/>
    </row>
    <row r="126" customFormat="false" ht="16" hidden="false" customHeight="false" outlineLevel="0" collapsed="false">
      <c r="A126" s="115"/>
      <c r="B126" s="116"/>
      <c r="C126" s="116"/>
      <c r="D126" s="117"/>
      <c r="E126" s="117"/>
      <c r="F126" s="118" t="n">
        <f aca="false">F125+D126-E126</f>
        <v>12761.28</v>
      </c>
      <c r="G126" s="127"/>
      <c r="H126" s="120"/>
      <c r="I126" s="120"/>
      <c r="J126" s="120"/>
      <c r="K126" s="120"/>
      <c r="L126" s="120"/>
      <c r="M126" s="120"/>
      <c r="N126" s="120"/>
      <c r="O126" s="120"/>
      <c r="P126" s="120"/>
      <c r="Q126" s="120"/>
    </row>
    <row r="127" customFormat="false" ht="16" hidden="false" customHeight="false" outlineLevel="0" collapsed="false">
      <c r="A127" s="115"/>
      <c r="B127" s="116"/>
      <c r="C127" s="116"/>
      <c r="D127" s="117"/>
      <c r="E127" s="117"/>
      <c r="F127" s="118" t="n">
        <f aca="false">F126+D127-E127</f>
        <v>12761.28</v>
      </c>
      <c r="G127" s="127"/>
      <c r="H127" s="120"/>
      <c r="I127" s="120"/>
      <c r="J127" s="120"/>
      <c r="K127" s="120"/>
      <c r="L127" s="120"/>
      <c r="M127" s="120"/>
      <c r="N127" s="120"/>
      <c r="O127" s="120"/>
      <c r="P127" s="120"/>
      <c r="Q127" s="120"/>
    </row>
    <row r="128" customFormat="false" ht="16" hidden="false" customHeight="false" outlineLevel="0" collapsed="false">
      <c r="A128" s="115"/>
      <c r="B128" s="116"/>
      <c r="C128" s="116"/>
      <c r="D128" s="117"/>
      <c r="E128" s="117"/>
      <c r="F128" s="118" t="n">
        <f aca="false">F127+D128-E128</f>
        <v>12761.28</v>
      </c>
      <c r="G128" s="127"/>
      <c r="H128" s="120"/>
      <c r="I128" s="120"/>
      <c r="J128" s="120"/>
      <c r="K128" s="120"/>
      <c r="L128" s="120"/>
      <c r="M128" s="120"/>
      <c r="N128" s="120"/>
      <c r="O128" s="120"/>
      <c r="P128" s="120"/>
      <c r="Q128" s="120"/>
    </row>
    <row r="129" customFormat="false" ht="16" hidden="false" customHeight="false" outlineLevel="0" collapsed="false">
      <c r="A129" s="115"/>
      <c r="B129" s="116"/>
      <c r="C129" s="116"/>
      <c r="D129" s="117"/>
      <c r="E129" s="117"/>
      <c r="F129" s="118" t="n">
        <f aca="false">F128+D129-E129</f>
        <v>12761.28</v>
      </c>
      <c r="G129" s="127"/>
      <c r="H129" s="120"/>
      <c r="I129" s="120"/>
      <c r="J129" s="120"/>
      <c r="K129" s="120"/>
      <c r="L129" s="120"/>
      <c r="M129" s="120"/>
      <c r="N129" s="120"/>
      <c r="O129" s="120"/>
      <c r="P129" s="120"/>
      <c r="Q129" s="120"/>
    </row>
    <row r="130" customFormat="false" ht="16" hidden="false" customHeight="false" outlineLevel="0" collapsed="false">
      <c r="A130" s="115"/>
      <c r="B130" s="116"/>
      <c r="C130" s="116"/>
      <c r="D130" s="117"/>
      <c r="E130" s="117"/>
      <c r="F130" s="118" t="n">
        <f aca="false">F129+D130-E130</f>
        <v>12761.28</v>
      </c>
      <c r="G130" s="127"/>
      <c r="H130" s="120"/>
      <c r="I130" s="120"/>
      <c r="J130" s="120"/>
      <c r="K130" s="120"/>
      <c r="L130" s="120"/>
      <c r="M130" s="120"/>
      <c r="N130" s="120"/>
      <c r="O130" s="120"/>
      <c r="P130" s="120"/>
      <c r="Q130" s="120"/>
    </row>
    <row r="131" customFormat="false" ht="16" hidden="false" customHeight="false" outlineLevel="0" collapsed="false">
      <c r="A131" s="115"/>
      <c r="B131" s="116"/>
      <c r="C131" s="116"/>
      <c r="D131" s="117"/>
      <c r="E131" s="117"/>
      <c r="F131" s="118" t="n">
        <f aca="false">F130+D131-E131</f>
        <v>12761.28</v>
      </c>
      <c r="G131" s="127"/>
      <c r="H131" s="120"/>
      <c r="I131" s="120"/>
      <c r="J131" s="120"/>
      <c r="K131" s="120"/>
      <c r="L131" s="120"/>
      <c r="M131" s="120"/>
      <c r="N131" s="120"/>
      <c r="O131" s="120"/>
      <c r="P131" s="120"/>
      <c r="Q131" s="120"/>
    </row>
    <row r="132" customFormat="false" ht="16" hidden="false" customHeight="false" outlineLevel="0" collapsed="false">
      <c r="A132" s="115"/>
      <c r="B132" s="116"/>
      <c r="C132" s="116"/>
      <c r="D132" s="117"/>
      <c r="E132" s="117"/>
      <c r="F132" s="118" t="n">
        <f aca="false">F131+D132-E132</f>
        <v>12761.28</v>
      </c>
      <c r="G132" s="127"/>
      <c r="H132" s="120"/>
      <c r="I132" s="120"/>
      <c r="J132" s="120"/>
      <c r="K132" s="120"/>
      <c r="L132" s="120"/>
      <c r="M132" s="120"/>
      <c r="N132" s="120"/>
      <c r="O132" s="120"/>
      <c r="P132" s="120"/>
      <c r="Q132" s="120"/>
    </row>
    <row r="133" customFormat="false" ht="16" hidden="false" customHeight="false" outlineLevel="0" collapsed="false">
      <c r="A133" s="115"/>
      <c r="B133" s="116"/>
      <c r="C133" s="116"/>
      <c r="D133" s="117"/>
      <c r="E133" s="117"/>
      <c r="F133" s="118" t="n">
        <f aca="false">F132+D133-E133</f>
        <v>12761.28</v>
      </c>
      <c r="G133" s="127"/>
      <c r="H133" s="120"/>
      <c r="I133" s="120"/>
      <c r="J133" s="120"/>
      <c r="K133" s="120"/>
      <c r="L133" s="120"/>
      <c r="M133" s="120"/>
      <c r="N133" s="120"/>
      <c r="O133" s="120"/>
      <c r="P133" s="120"/>
      <c r="Q133" s="120"/>
    </row>
    <row r="134" customFormat="false" ht="16" hidden="false" customHeight="false" outlineLevel="0" collapsed="false">
      <c r="A134" s="115"/>
      <c r="B134" s="116"/>
      <c r="C134" s="116"/>
      <c r="D134" s="117"/>
      <c r="E134" s="117"/>
      <c r="F134" s="118" t="n">
        <f aca="false">F133+D134-E134</f>
        <v>12761.28</v>
      </c>
      <c r="G134" s="127"/>
      <c r="H134" s="120"/>
      <c r="I134" s="120"/>
      <c r="J134" s="120"/>
      <c r="K134" s="120"/>
      <c r="L134" s="120"/>
      <c r="M134" s="120"/>
      <c r="N134" s="120"/>
      <c r="O134" s="120"/>
      <c r="P134" s="120"/>
      <c r="Q134" s="120"/>
    </row>
    <row r="135" customFormat="false" ht="16" hidden="false" customHeight="false" outlineLevel="0" collapsed="false">
      <c r="A135" s="115"/>
      <c r="B135" s="116"/>
      <c r="C135" s="116"/>
      <c r="D135" s="117"/>
      <c r="E135" s="117"/>
      <c r="F135" s="118" t="n">
        <f aca="false">F134+D135-E135</f>
        <v>12761.28</v>
      </c>
      <c r="G135" s="127"/>
      <c r="H135" s="120"/>
      <c r="I135" s="120"/>
      <c r="J135" s="120"/>
      <c r="K135" s="120"/>
      <c r="L135" s="120"/>
      <c r="M135" s="120"/>
      <c r="N135" s="120"/>
      <c r="O135" s="120"/>
      <c r="P135" s="120"/>
      <c r="Q135" s="120"/>
    </row>
    <row r="136" customFormat="false" ht="16" hidden="false" customHeight="false" outlineLevel="0" collapsed="false">
      <c r="A136" s="115"/>
      <c r="B136" s="116"/>
      <c r="C136" s="116"/>
      <c r="D136" s="117"/>
      <c r="E136" s="117"/>
      <c r="F136" s="118" t="n">
        <f aca="false">F135+D136-E136</f>
        <v>12761.28</v>
      </c>
      <c r="G136" s="127"/>
      <c r="H136" s="120"/>
      <c r="I136" s="120"/>
      <c r="J136" s="120"/>
      <c r="K136" s="120"/>
      <c r="L136" s="120"/>
      <c r="M136" s="120"/>
      <c r="N136" s="120"/>
      <c r="O136" s="120"/>
      <c r="P136" s="120"/>
      <c r="Q136" s="120"/>
    </row>
    <row r="137" customFormat="false" ht="16" hidden="false" customHeight="false" outlineLevel="0" collapsed="false">
      <c r="A137" s="115"/>
      <c r="B137" s="116"/>
      <c r="C137" s="116"/>
      <c r="D137" s="117"/>
      <c r="E137" s="117"/>
      <c r="F137" s="118" t="n">
        <f aca="false">F136+D137-E137</f>
        <v>12761.28</v>
      </c>
      <c r="G137" s="127"/>
      <c r="H137" s="120"/>
      <c r="I137" s="120"/>
      <c r="J137" s="120"/>
      <c r="K137" s="120"/>
      <c r="L137" s="120"/>
      <c r="M137" s="120"/>
      <c r="N137" s="120"/>
      <c r="O137" s="120"/>
      <c r="P137" s="120"/>
      <c r="Q137" s="120"/>
    </row>
    <row r="138" customFormat="false" ht="16" hidden="false" customHeight="false" outlineLevel="0" collapsed="false">
      <c r="A138" s="115"/>
      <c r="B138" s="116"/>
      <c r="C138" s="116"/>
      <c r="D138" s="117"/>
      <c r="E138" s="117"/>
      <c r="F138" s="118" t="n">
        <f aca="false">F137+D138-E138</f>
        <v>12761.28</v>
      </c>
      <c r="G138" s="127"/>
      <c r="H138" s="120"/>
      <c r="I138" s="120"/>
      <c r="J138" s="120"/>
      <c r="K138" s="120"/>
      <c r="L138" s="120"/>
      <c r="M138" s="120"/>
      <c r="N138" s="120"/>
      <c r="O138" s="120"/>
      <c r="P138" s="120"/>
      <c r="Q138" s="120"/>
    </row>
    <row r="139" customFormat="false" ht="16" hidden="false" customHeight="false" outlineLevel="0" collapsed="false">
      <c r="A139" s="115"/>
      <c r="B139" s="116"/>
      <c r="C139" s="116"/>
      <c r="D139" s="117"/>
      <c r="E139" s="117"/>
      <c r="F139" s="118" t="n">
        <f aca="false">F138+D139-E139</f>
        <v>12761.28</v>
      </c>
      <c r="G139" s="127"/>
      <c r="H139" s="120"/>
      <c r="I139" s="120"/>
      <c r="J139" s="120"/>
      <c r="K139" s="120"/>
      <c r="L139" s="120"/>
      <c r="M139" s="120"/>
      <c r="N139" s="120"/>
      <c r="O139" s="120"/>
      <c r="P139" s="120"/>
      <c r="Q139" s="120"/>
    </row>
    <row r="140" customFormat="false" ht="16" hidden="false" customHeight="false" outlineLevel="0" collapsed="false">
      <c r="A140" s="115"/>
      <c r="B140" s="116"/>
      <c r="C140" s="116"/>
      <c r="D140" s="117"/>
      <c r="E140" s="117"/>
      <c r="F140" s="118" t="n">
        <f aca="false">F139+D140-E140</f>
        <v>12761.28</v>
      </c>
      <c r="G140" s="127"/>
      <c r="H140" s="120"/>
      <c r="I140" s="120"/>
      <c r="J140" s="120"/>
      <c r="K140" s="120"/>
      <c r="L140" s="120"/>
      <c r="M140" s="120"/>
      <c r="N140" s="120"/>
      <c r="O140" s="120"/>
      <c r="P140" s="120"/>
      <c r="Q140" s="120"/>
    </row>
    <row r="141" customFormat="false" ht="16" hidden="false" customHeight="false" outlineLevel="0" collapsed="false">
      <c r="A141" s="115"/>
      <c r="B141" s="116"/>
      <c r="C141" s="116"/>
      <c r="D141" s="117"/>
      <c r="E141" s="117"/>
      <c r="F141" s="118" t="n">
        <f aca="false">F140+D141-E141</f>
        <v>12761.28</v>
      </c>
      <c r="G141" s="127"/>
      <c r="H141" s="120"/>
      <c r="I141" s="120"/>
      <c r="J141" s="120"/>
      <c r="K141" s="120"/>
      <c r="L141" s="120"/>
      <c r="M141" s="120"/>
      <c r="N141" s="120"/>
      <c r="O141" s="120"/>
      <c r="P141" s="120"/>
      <c r="Q141" s="120"/>
    </row>
    <row r="142" customFormat="false" ht="16" hidden="false" customHeight="false" outlineLevel="0" collapsed="false">
      <c r="A142" s="115"/>
      <c r="B142" s="116"/>
      <c r="C142" s="116"/>
      <c r="D142" s="117"/>
      <c r="E142" s="117"/>
      <c r="F142" s="118" t="n">
        <f aca="false">F141+D142-E142</f>
        <v>12761.28</v>
      </c>
      <c r="G142" s="127"/>
      <c r="H142" s="120"/>
      <c r="I142" s="120"/>
      <c r="J142" s="120"/>
      <c r="K142" s="120"/>
      <c r="L142" s="120"/>
      <c r="M142" s="120"/>
      <c r="N142" s="120"/>
      <c r="O142" s="120"/>
      <c r="P142" s="120"/>
      <c r="Q142" s="120"/>
    </row>
    <row r="143" customFormat="false" ht="16" hidden="false" customHeight="false" outlineLevel="0" collapsed="false">
      <c r="A143" s="115"/>
      <c r="B143" s="116"/>
      <c r="C143" s="116"/>
      <c r="D143" s="117"/>
      <c r="E143" s="117"/>
      <c r="F143" s="118" t="n">
        <f aca="false">F142+D143-E143</f>
        <v>12761.28</v>
      </c>
      <c r="G143" s="127"/>
      <c r="H143" s="120"/>
      <c r="I143" s="120"/>
      <c r="J143" s="120"/>
      <c r="K143" s="120"/>
      <c r="L143" s="120"/>
      <c r="M143" s="120"/>
      <c r="N143" s="120"/>
      <c r="O143" s="120"/>
      <c r="P143" s="120"/>
      <c r="Q143" s="120"/>
    </row>
    <row r="144" customFormat="false" ht="16" hidden="false" customHeight="false" outlineLevel="0" collapsed="false">
      <c r="A144" s="115"/>
      <c r="B144" s="116"/>
      <c r="C144" s="116"/>
      <c r="D144" s="117"/>
      <c r="E144" s="117"/>
      <c r="F144" s="118" t="n">
        <f aca="false">F143+D144-E144</f>
        <v>12761.28</v>
      </c>
      <c r="G144" s="127"/>
      <c r="H144" s="120"/>
      <c r="I144" s="120"/>
      <c r="J144" s="120"/>
      <c r="K144" s="120"/>
      <c r="L144" s="120"/>
      <c r="M144" s="120"/>
      <c r="N144" s="120"/>
      <c r="O144" s="120"/>
      <c r="P144" s="120"/>
      <c r="Q144" s="120"/>
    </row>
    <row r="145" customFormat="false" ht="16" hidden="false" customHeight="false" outlineLevel="0" collapsed="false">
      <c r="A145" s="115"/>
      <c r="B145" s="116"/>
      <c r="C145" s="116"/>
      <c r="D145" s="117"/>
      <c r="E145" s="117"/>
      <c r="F145" s="118" t="n">
        <f aca="false">F144+D145-E145</f>
        <v>12761.28</v>
      </c>
      <c r="G145" s="127"/>
      <c r="H145" s="120"/>
      <c r="I145" s="120"/>
      <c r="J145" s="120"/>
      <c r="K145" s="120"/>
      <c r="L145" s="120"/>
      <c r="M145" s="120"/>
      <c r="N145" s="120"/>
      <c r="O145" s="120"/>
      <c r="P145" s="120"/>
      <c r="Q145" s="120"/>
    </row>
    <row r="146" customFormat="false" ht="16" hidden="false" customHeight="false" outlineLevel="0" collapsed="false">
      <c r="A146" s="115"/>
      <c r="B146" s="116"/>
      <c r="C146" s="116"/>
      <c r="D146" s="117"/>
      <c r="E146" s="117"/>
      <c r="F146" s="118" t="n">
        <f aca="false">F145+D146-E146</f>
        <v>12761.28</v>
      </c>
      <c r="G146" s="127"/>
      <c r="H146" s="120"/>
      <c r="I146" s="120"/>
      <c r="J146" s="120"/>
      <c r="K146" s="120"/>
      <c r="L146" s="120"/>
      <c r="M146" s="120"/>
      <c r="N146" s="120"/>
      <c r="O146" s="120"/>
      <c r="P146" s="120"/>
      <c r="Q146" s="120"/>
    </row>
    <row r="147" customFormat="false" ht="16" hidden="false" customHeight="false" outlineLevel="0" collapsed="false">
      <c r="A147" s="115"/>
      <c r="B147" s="116"/>
      <c r="C147" s="116"/>
      <c r="D147" s="117"/>
      <c r="E147" s="117"/>
      <c r="F147" s="118" t="n">
        <f aca="false">F146+D147-E147</f>
        <v>12761.28</v>
      </c>
      <c r="G147" s="127"/>
      <c r="H147" s="120"/>
      <c r="I147" s="120"/>
      <c r="J147" s="120"/>
      <c r="K147" s="120"/>
      <c r="L147" s="120"/>
      <c r="M147" s="120"/>
      <c r="N147" s="120"/>
      <c r="O147" s="120"/>
      <c r="P147" s="120"/>
      <c r="Q147" s="120"/>
    </row>
    <row r="148" customFormat="false" ht="16" hidden="false" customHeight="false" outlineLevel="0" collapsed="false">
      <c r="A148" s="115"/>
      <c r="B148" s="116"/>
      <c r="C148" s="116"/>
      <c r="D148" s="117"/>
      <c r="E148" s="117"/>
      <c r="F148" s="118" t="n">
        <f aca="false">F147+D148-E148</f>
        <v>12761.28</v>
      </c>
      <c r="G148" s="127"/>
      <c r="H148" s="120"/>
      <c r="I148" s="120"/>
      <c r="J148" s="120"/>
      <c r="K148" s="120"/>
      <c r="L148" s="120"/>
      <c r="M148" s="120"/>
      <c r="N148" s="120"/>
      <c r="O148" s="120"/>
      <c r="P148" s="120"/>
      <c r="Q148" s="120"/>
    </row>
    <row r="149" customFormat="false" ht="16" hidden="false" customHeight="false" outlineLevel="0" collapsed="false">
      <c r="A149" s="115"/>
      <c r="B149" s="116"/>
      <c r="C149" s="116"/>
      <c r="D149" s="117"/>
      <c r="E149" s="117"/>
      <c r="F149" s="118" t="n">
        <f aca="false">F148+D149-E149</f>
        <v>12761.28</v>
      </c>
      <c r="G149" s="127"/>
      <c r="H149" s="120"/>
      <c r="I149" s="120"/>
      <c r="J149" s="120"/>
      <c r="K149" s="120"/>
      <c r="L149" s="120"/>
      <c r="M149" s="120"/>
      <c r="N149" s="120"/>
      <c r="O149" s="120"/>
      <c r="P149" s="120"/>
      <c r="Q149" s="120"/>
    </row>
    <row r="150" customFormat="false" ht="16" hidden="false" customHeight="false" outlineLevel="0" collapsed="false">
      <c r="A150" s="115"/>
      <c r="B150" s="116"/>
      <c r="C150" s="116"/>
      <c r="D150" s="117"/>
      <c r="E150" s="117"/>
      <c r="F150" s="118" t="n">
        <f aca="false">F149+D150-E150</f>
        <v>12761.28</v>
      </c>
      <c r="G150" s="127"/>
      <c r="H150" s="120"/>
      <c r="I150" s="120"/>
      <c r="J150" s="120"/>
      <c r="K150" s="120"/>
      <c r="L150" s="120"/>
      <c r="M150" s="120"/>
      <c r="N150" s="120"/>
      <c r="O150" s="120"/>
      <c r="P150" s="120"/>
      <c r="Q150" s="120"/>
    </row>
    <row r="151" customFormat="false" ht="16" hidden="false" customHeight="false" outlineLevel="0" collapsed="false">
      <c r="A151" s="115"/>
      <c r="B151" s="116"/>
      <c r="C151" s="116"/>
      <c r="D151" s="117"/>
      <c r="E151" s="117"/>
      <c r="F151" s="118" t="n">
        <f aca="false">F150+D151-E151</f>
        <v>12761.28</v>
      </c>
      <c r="G151" s="127"/>
      <c r="H151" s="120"/>
      <c r="I151" s="120"/>
      <c r="J151" s="120"/>
      <c r="K151" s="120"/>
      <c r="L151" s="120"/>
      <c r="M151" s="120"/>
      <c r="N151" s="120"/>
      <c r="O151" s="120"/>
      <c r="P151" s="120"/>
      <c r="Q151" s="120"/>
    </row>
    <row r="152" customFormat="false" ht="16" hidden="false" customHeight="false" outlineLevel="0" collapsed="false">
      <c r="A152" s="115"/>
      <c r="B152" s="116"/>
      <c r="C152" s="116"/>
      <c r="D152" s="117"/>
      <c r="E152" s="117"/>
      <c r="F152" s="118" t="n">
        <f aca="false">F151+D152-E152</f>
        <v>12761.28</v>
      </c>
      <c r="G152" s="127"/>
      <c r="H152" s="120"/>
      <c r="I152" s="120"/>
      <c r="J152" s="120"/>
      <c r="K152" s="120"/>
      <c r="L152" s="120"/>
      <c r="M152" s="120"/>
      <c r="N152" s="120"/>
      <c r="O152" s="120"/>
      <c r="P152" s="120"/>
      <c r="Q152" s="120"/>
    </row>
    <row r="153" customFormat="false" ht="16" hidden="false" customHeight="false" outlineLevel="0" collapsed="false">
      <c r="A153" s="115"/>
      <c r="B153" s="116"/>
      <c r="C153" s="116"/>
      <c r="D153" s="117"/>
      <c r="E153" s="117"/>
      <c r="F153" s="118" t="n">
        <f aca="false">F152+D153-E153</f>
        <v>12761.28</v>
      </c>
      <c r="G153" s="127"/>
      <c r="H153" s="120"/>
      <c r="I153" s="120"/>
      <c r="J153" s="120"/>
      <c r="K153" s="120"/>
      <c r="L153" s="120"/>
      <c r="M153" s="120"/>
      <c r="N153" s="120"/>
      <c r="O153" s="120"/>
      <c r="P153" s="120"/>
      <c r="Q153" s="120"/>
    </row>
    <row r="154" customFormat="false" ht="16" hidden="false" customHeight="false" outlineLevel="0" collapsed="false">
      <c r="A154" s="115"/>
      <c r="B154" s="116"/>
      <c r="C154" s="116"/>
      <c r="D154" s="117"/>
      <c r="E154" s="117"/>
      <c r="F154" s="118" t="n">
        <f aca="false">F153+D154-E154</f>
        <v>12761.28</v>
      </c>
      <c r="G154" s="127"/>
      <c r="H154" s="120"/>
      <c r="I154" s="120"/>
      <c r="J154" s="120"/>
      <c r="K154" s="120"/>
      <c r="L154" s="120"/>
      <c r="M154" s="120"/>
      <c r="N154" s="120"/>
      <c r="O154" s="120"/>
      <c r="P154" s="120"/>
      <c r="Q154" s="120"/>
    </row>
    <row r="155" customFormat="false" ht="16" hidden="false" customHeight="false" outlineLevel="0" collapsed="false">
      <c r="A155" s="115"/>
      <c r="B155" s="116"/>
      <c r="C155" s="116"/>
      <c r="D155" s="117"/>
      <c r="E155" s="117"/>
      <c r="F155" s="118" t="n">
        <f aca="false">F154+D155-E155</f>
        <v>12761.28</v>
      </c>
      <c r="G155" s="127"/>
      <c r="H155" s="120"/>
      <c r="I155" s="120"/>
      <c r="J155" s="120"/>
      <c r="K155" s="120"/>
      <c r="L155" s="120"/>
      <c r="M155" s="120"/>
      <c r="N155" s="120"/>
      <c r="O155" s="120"/>
      <c r="P155" s="120"/>
      <c r="Q155" s="120"/>
    </row>
    <row r="156" customFormat="false" ht="16" hidden="false" customHeight="false" outlineLevel="0" collapsed="false">
      <c r="A156" s="115"/>
      <c r="B156" s="116"/>
      <c r="C156" s="116"/>
      <c r="D156" s="117"/>
      <c r="E156" s="117"/>
      <c r="F156" s="118" t="n">
        <f aca="false">F155+D156-E156</f>
        <v>12761.28</v>
      </c>
      <c r="G156" s="127"/>
      <c r="H156" s="120"/>
      <c r="I156" s="120"/>
      <c r="J156" s="120"/>
      <c r="K156" s="120"/>
      <c r="L156" s="120"/>
      <c r="M156" s="120"/>
      <c r="N156" s="120"/>
      <c r="O156" s="120"/>
      <c r="P156" s="120"/>
      <c r="Q156" s="120"/>
    </row>
    <row r="157" customFormat="false" ht="16" hidden="false" customHeight="false" outlineLevel="0" collapsed="false">
      <c r="A157" s="115"/>
      <c r="B157" s="116"/>
      <c r="C157" s="116"/>
      <c r="D157" s="117"/>
      <c r="E157" s="117"/>
      <c r="F157" s="118" t="n">
        <f aca="false">F156+D157-E157</f>
        <v>12761.28</v>
      </c>
      <c r="G157" s="127"/>
      <c r="H157" s="120"/>
      <c r="I157" s="120"/>
      <c r="J157" s="120"/>
      <c r="K157" s="120"/>
      <c r="L157" s="120"/>
      <c r="M157" s="120"/>
      <c r="N157" s="120"/>
      <c r="O157" s="120"/>
      <c r="P157" s="120"/>
      <c r="Q157" s="120"/>
    </row>
    <row r="158" customFormat="false" ht="16" hidden="false" customHeight="false" outlineLevel="0" collapsed="false">
      <c r="A158" s="115"/>
      <c r="B158" s="116"/>
      <c r="C158" s="116"/>
      <c r="D158" s="117"/>
      <c r="E158" s="117"/>
      <c r="F158" s="118" t="n">
        <f aca="false">F157+D158-E158</f>
        <v>12761.28</v>
      </c>
      <c r="G158" s="127"/>
      <c r="H158" s="120"/>
      <c r="I158" s="120"/>
      <c r="J158" s="120"/>
      <c r="K158" s="120"/>
      <c r="L158" s="120"/>
      <c r="M158" s="120"/>
      <c r="N158" s="120"/>
      <c r="O158" s="120"/>
      <c r="P158" s="120"/>
      <c r="Q158" s="120"/>
    </row>
    <row r="159" customFormat="false" ht="16" hidden="false" customHeight="false" outlineLevel="0" collapsed="false">
      <c r="A159" s="115"/>
      <c r="B159" s="116"/>
      <c r="C159" s="116"/>
      <c r="D159" s="117"/>
      <c r="E159" s="117"/>
      <c r="F159" s="118" t="n">
        <f aca="false">F158+D159-E159</f>
        <v>12761.28</v>
      </c>
      <c r="G159" s="127"/>
      <c r="H159" s="120"/>
      <c r="I159" s="120"/>
      <c r="J159" s="120"/>
      <c r="K159" s="120"/>
      <c r="L159" s="120"/>
      <c r="M159" s="120"/>
      <c r="N159" s="120"/>
      <c r="O159" s="120"/>
      <c r="P159" s="120"/>
      <c r="Q159" s="120"/>
    </row>
    <row r="160" customFormat="false" ht="16" hidden="false" customHeight="false" outlineLevel="0" collapsed="false">
      <c r="A160" s="115"/>
      <c r="B160" s="116"/>
      <c r="C160" s="116"/>
      <c r="D160" s="117"/>
      <c r="E160" s="117"/>
      <c r="F160" s="118" t="n">
        <f aca="false">F159+D160-E160</f>
        <v>12761.28</v>
      </c>
      <c r="G160" s="127"/>
      <c r="H160" s="120"/>
      <c r="I160" s="120"/>
      <c r="J160" s="120"/>
      <c r="K160" s="120"/>
      <c r="L160" s="120"/>
      <c r="M160" s="120"/>
      <c r="N160" s="120"/>
      <c r="O160" s="120"/>
      <c r="P160" s="120"/>
      <c r="Q160" s="120"/>
    </row>
    <row r="161" customFormat="false" ht="16" hidden="false" customHeight="false" outlineLevel="0" collapsed="false">
      <c r="A161" s="115"/>
      <c r="B161" s="116"/>
      <c r="C161" s="116"/>
      <c r="D161" s="117"/>
      <c r="E161" s="117"/>
      <c r="F161" s="118" t="n">
        <f aca="false">F160+D161-E161</f>
        <v>12761.28</v>
      </c>
      <c r="G161" s="127"/>
      <c r="H161" s="120"/>
      <c r="I161" s="120"/>
      <c r="J161" s="120"/>
      <c r="K161" s="120"/>
      <c r="L161" s="120"/>
      <c r="M161" s="120"/>
      <c r="N161" s="120"/>
      <c r="O161" s="120"/>
      <c r="P161" s="120"/>
      <c r="Q161" s="120"/>
    </row>
    <row r="162" customFormat="false" ht="16" hidden="false" customHeight="false" outlineLevel="0" collapsed="false">
      <c r="A162" s="115"/>
      <c r="B162" s="116"/>
      <c r="C162" s="116"/>
      <c r="D162" s="117"/>
      <c r="E162" s="117"/>
      <c r="F162" s="118" t="n">
        <f aca="false">F161+D162-E162</f>
        <v>12761.28</v>
      </c>
      <c r="G162" s="127"/>
      <c r="H162" s="120"/>
      <c r="I162" s="120"/>
      <c r="J162" s="120"/>
      <c r="K162" s="120"/>
      <c r="L162" s="120"/>
      <c r="M162" s="120"/>
      <c r="N162" s="120"/>
      <c r="O162" s="120"/>
      <c r="P162" s="120"/>
      <c r="Q162" s="120"/>
    </row>
    <row r="163" customFormat="false" ht="16" hidden="false" customHeight="false" outlineLevel="0" collapsed="false">
      <c r="A163" s="115"/>
      <c r="B163" s="116"/>
      <c r="C163" s="116"/>
      <c r="D163" s="117"/>
      <c r="E163" s="117"/>
      <c r="F163" s="118" t="n">
        <f aca="false">F162+D163-E163</f>
        <v>12761.28</v>
      </c>
      <c r="G163" s="127"/>
      <c r="H163" s="120"/>
      <c r="I163" s="120"/>
      <c r="J163" s="120"/>
      <c r="K163" s="120"/>
      <c r="L163" s="120"/>
      <c r="M163" s="120"/>
      <c r="N163" s="120"/>
      <c r="O163" s="120"/>
      <c r="P163" s="120"/>
      <c r="Q163" s="120"/>
    </row>
    <row r="164" customFormat="false" ht="16" hidden="false" customHeight="false" outlineLevel="0" collapsed="false">
      <c r="A164" s="115"/>
      <c r="B164" s="116"/>
      <c r="C164" s="116"/>
      <c r="D164" s="117"/>
      <c r="E164" s="117"/>
      <c r="F164" s="118" t="n">
        <f aca="false">F163+D164-E164</f>
        <v>12761.28</v>
      </c>
      <c r="G164" s="127"/>
      <c r="H164" s="120"/>
      <c r="I164" s="120"/>
      <c r="J164" s="120"/>
      <c r="K164" s="120"/>
      <c r="L164" s="120"/>
      <c r="M164" s="120"/>
      <c r="N164" s="120"/>
      <c r="O164" s="120"/>
      <c r="P164" s="120"/>
      <c r="Q164" s="120"/>
    </row>
    <row r="165" customFormat="false" ht="16" hidden="false" customHeight="false" outlineLevel="0" collapsed="false">
      <c r="A165" s="115"/>
      <c r="B165" s="116"/>
      <c r="C165" s="116"/>
      <c r="D165" s="117"/>
      <c r="E165" s="117"/>
      <c r="F165" s="118" t="n">
        <f aca="false">F164+D165-E165</f>
        <v>12761.28</v>
      </c>
      <c r="G165" s="127"/>
      <c r="H165" s="120"/>
      <c r="I165" s="120"/>
      <c r="J165" s="120"/>
      <c r="K165" s="120"/>
      <c r="L165" s="120"/>
      <c r="M165" s="120"/>
      <c r="N165" s="120"/>
      <c r="O165" s="120"/>
      <c r="P165" s="120"/>
      <c r="Q165" s="120"/>
    </row>
    <row r="166" customFormat="false" ht="16" hidden="false" customHeight="false" outlineLevel="0" collapsed="false">
      <c r="A166" s="115"/>
      <c r="B166" s="116"/>
      <c r="C166" s="116"/>
      <c r="D166" s="117"/>
      <c r="E166" s="117"/>
      <c r="F166" s="118" t="n">
        <f aca="false">F165+D166-E166</f>
        <v>12761.28</v>
      </c>
      <c r="G166" s="127"/>
      <c r="H166" s="120"/>
      <c r="I166" s="120"/>
      <c r="J166" s="120"/>
      <c r="K166" s="120"/>
      <c r="L166" s="120"/>
      <c r="M166" s="120"/>
      <c r="N166" s="120"/>
      <c r="O166" s="120"/>
      <c r="P166" s="120"/>
      <c r="Q166" s="120"/>
    </row>
    <row r="167" customFormat="false" ht="16" hidden="false" customHeight="false" outlineLevel="0" collapsed="false">
      <c r="A167" s="115"/>
      <c r="B167" s="116"/>
      <c r="C167" s="116"/>
      <c r="D167" s="117"/>
      <c r="E167" s="117"/>
      <c r="F167" s="118" t="n">
        <f aca="false">F166+D167-E167</f>
        <v>12761.28</v>
      </c>
      <c r="G167" s="127"/>
      <c r="H167" s="120"/>
      <c r="I167" s="120"/>
      <c r="J167" s="120"/>
      <c r="K167" s="120"/>
      <c r="L167" s="120"/>
      <c r="M167" s="120"/>
      <c r="N167" s="120"/>
      <c r="O167" s="120"/>
      <c r="P167" s="120"/>
      <c r="Q167" s="120"/>
    </row>
    <row r="168" customFormat="false" ht="16" hidden="false" customHeight="false" outlineLevel="0" collapsed="false">
      <c r="A168" s="115"/>
      <c r="B168" s="116"/>
      <c r="C168" s="116"/>
      <c r="D168" s="117"/>
      <c r="E168" s="117"/>
      <c r="F168" s="118" t="n">
        <f aca="false">F167+D168-E168</f>
        <v>12761.28</v>
      </c>
      <c r="G168" s="127"/>
      <c r="H168" s="120"/>
      <c r="I168" s="120"/>
      <c r="J168" s="120"/>
      <c r="K168" s="120"/>
      <c r="L168" s="120"/>
      <c r="M168" s="120"/>
      <c r="N168" s="120"/>
      <c r="O168" s="120"/>
      <c r="P168" s="120"/>
      <c r="Q168" s="120"/>
    </row>
    <row r="169" customFormat="false" ht="16" hidden="false" customHeight="false" outlineLevel="0" collapsed="false">
      <c r="A169" s="115"/>
      <c r="B169" s="116"/>
      <c r="C169" s="116"/>
      <c r="D169" s="117"/>
      <c r="E169" s="117"/>
      <c r="F169" s="118" t="n">
        <f aca="false">F168+D169-E169</f>
        <v>12761.28</v>
      </c>
      <c r="G169" s="127"/>
      <c r="H169" s="120"/>
      <c r="I169" s="120"/>
      <c r="J169" s="120"/>
      <c r="K169" s="120"/>
      <c r="L169" s="120"/>
      <c r="M169" s="120"/>
      <c r="N169" s="120"/>
      <c r="O169" s="120"/>
      <c r="P169" s="120"/>
      <c r="Q169" s="120"/>
    </row>
    <row r="170" customFormat="false" ht="16" hidden="false" customHeight="false" outlineLevel="0" collapsed="false">
      <c r="A170" s="115"/>
      <c r="B170" s="116"/>
      <c r="C170" s="116"/>
      <c r="D170" s="117"/>
      <c r="E170" s="117"/>
      <c r="F170" s="118" t="n">
        <f aca="false">F169+D170-E170</f>
        <v>12761.28</v>
      </c>
      <c r="G170" s="127"/>
      <c r="H170" s="120"/>
      <c r="I170" s="120"/>
      <c r="J170" s="120"/>
      <c r="K170" s="120"/>
      <c r="L170" s="120"/>
      <c r="M170" s="120"/>
      <c r="N170" s="120"/>
      <c r="O170" s="120"/>
      <c r="P170" s="120"/>
      <c r="Q170" s="120"/>
    </row>
    <row r="171" customFormat="false" ht="16" hidden="false" customHeight="false" outlineLevel="0" collapsed="false">
      <c r="A171" s="115"/>
      <c r="B171" s="116"/>
      <c r="C171" s="116"/>
      <c r="D171" s="117"/>
      <c r="E171" s="117"/>
      <c r="F171" s="118" t="n">
        <f aca="false">F170+D171-E171</f>
        <v>12761.28</v>
      </c>
      <c r="G171" s="127"/>
      <c r="H171" s="120"/>
      <c r="I171" s="120"/>
      <c r="J171" s="120"/>
      <c r="K171" s="120"/>
      <c r="L171" s="120"/>
      <c r="M171" s="120"/>
      <c r="N171" s="120"/>
      <c r="O171" s="120"/>
      <c r="P171" s="120"/>
      <c r="Q171" s="120"/>
    </row>
    <row r="172" customFormat="false" ht="16" hidden="false" customHeight="false" outlineLevel="0" collapsed="false">
      <c r="A172" s="115"/>
      <c r="B172" s="116"/>
      <c r="C172" s="116"/>
      <c r="D172" s="117"/>
      <c r="E172" s="117"/>
      <c r="F172" s="118" t="n">
        <f aca="false">F171+D172-E172</f>
        <v>12761.28</v>
      </c>
      <c r="G172" s="127"/>
      <c r="H172" s="120"/>
      <c r="I172" s="120"/>
      <c r="J172" s="120"/>
      <c r="K172" s="120"/>
      <c r="L172" s="120"/>
      <c r="M172" s="120"/>
      <c r="N172" s="120"/>
      <c r="O172" s="120"/>
      <c r="P172" s="120"/>
      <c r="Q172" s="120"/>
    </row>
    <row r="173" customFormat="false" ht="16" hidden="false" customHeight="false" outlineLevel="0" collapsed="false">
      <c r="A173" s="115"/>
      <c r="B173" s="116"/>
      <c r="C173" s="116"/>
      <c r="D173" s="117"/>
      <c r="E173" s="117"/>
      <c r="F173" s="118" t="n">
        <f aca="false">F172+D173-E173</f>
        <v>12761.28</v>
      </c>
      <c r="G173" s="127"/>
      <c r="H173" s="120"/>
      <c r="I173" s="120"/>
      <c r="J173" s="120"/>
      <c r="K173" s="120"/>
      <c r="L173" s="120"/>
      <c r="M173" s="120"/>
      <c r="N173" s="120"/>
      <c r="O173" s="120"/>
      <c r="P173" s="120"/>
      <c r="Q173" s="120"/>
    </row>
    <row r="174" customFormat="false" ht="16" hidden="false" customHeight="false" outlineLevel="0" collapsed="false">
      <c r="A174" s="115"/>
      <c r="B174" s="116"/>
      <c r="C174" s="116"/>
      <c r="D174" s="117"/>
      <c r="E174" s="117"/>
      <c r="F174" s="118" t="n">
        <f aca="false">F173+D174-E174</f>
        <v>12761.28</v>
      </c>
      <c r="G174" s="127"/>
      <c r="H174" s="120"/>
      <c r="I174" s="120"/>
      <c r="J174" s="120"/>
      <c r="K174" s="120"/>
      <c r="L174" s="120"/>
      <c r="M174" s="120"/>
      <c r="N174" s="120"/>
      <c r="O174" s="120"/>
      <c r="P174" s="120"/>
      <c r="Q174" s="120"/>
    </row>
    <row r="175" customFormat="false" ht="16" hidden="false" customHeight="false" outlineLevel="0" collapsed="false">
      <c r="A175" s="115"/>
      <c r="B175" s="116"/>
      <c r="C175" s="116"/>
      <c r="D175" s="117"/>
      <c r="E175" s="117"/>
      <c r="F175" s="118" t="n">
        <f aca="false">F174+D175-E175</f>
        <v>12761.28</v>
      </c>
      <c r="G175" s="127"/>
      <c r="H175" s="120"/>
      <c r="I175" s="120"/>
      <c r="J175" s="120"/>
      <c r="K175" s="120"/>
      <c r="L175" s="120"/>
      <c r="M175" s="120"/>
      <c r="N175" s="120"/>
      <c r="O175" s="120"/>
      <c r="P175" s="120"/>
      <c r="Q175" s="120"/>
    </row>
    <row r="176" customFormat="false" ht="16" hidden="false" customHeight="false" outlineLevel="0" collapsed="false">
      <c r="A176" s="115"/>
      <c r="B176" s="116"/>
      <c r="C176" s="116"/>
      <c r="D176" s="117"/>
      <c r="E176" s="117"/>
      <c r="F176" s="118" t="n">
        <f aca="false">F175+D176-E176</f>
        <v>12761.28</v>
      </c>
      <c r="G176" s="127"/>
      <c r="H176" s="120"/>
      <c r="I176" s="120"/>
      <c r="J176" s="120"/>
      <c r="K176" s="120"/>
      <c r="L176" s="120"/>
      <c r="M176" s="120"/>
      <c r="N176" s="120"/>
      <c r="O176" s="120"/>
      <c r="P176" s="120"/>
      <c r="Q176" s="120"/>
    </row>
    <row r="177" customFormat="false" ht="16" hidden="false" customHeight="false" outlineLevel="0" collapsed="false">
      <c r="A177" s="115"/>
      <c r="B177" s="116"/>
      <c r="C177" s="116"/>
      <c r="D177" s="117"/>
      <c r="E177" s="117"/>
      <c r="F177" s="118" t="n">
        <f aca="false">F176+D177-E177</f>
        <v>12761.28</v>
      </c>
      <c r="G177" s="127"/>
      <c r="H177" s="120"/>
      <c r="I177" s="120"/>
      <c r="J177" s="120"/>
      <c r="K177" s="120"/>
      <c r="L177" s="120"/>
      <c r="M177" s="120"/>
      <c r="N177" s="120"/>
      <c r="O177" s="120"/>
      <c r="P177" s="120"/>
      <c r="Q177" s="120"/>
    </row>
    <row r="178" customFormat="false" ht="16" hidden="false" customHeight="false" outlineLevel="0" collapsed="false">
      <c r="A178" s="115"/>
      <c r="B178" s="116"/>
      <c r="C178" s="116"/>
      <c r="D178" s="117"/>
      <c r="E178" s="117"/>
      <c r="F178" s="118" t="n">
        <f aca="false">F177+D178-E178</f>
        <v>12761.28</v>
      </c>
      <c r="G178" s="127"/>
      <c r="H178" s="120"/>
      <c r="I178" s="120"/>
      <c r="J178" s="120"/>
      <c r="K178" s="120"/>
      <c r="L178" s="120"/>
      <c r="M178" s="120"/>
      <c r="N178" s="120"/>
      <c r="O178" s="120"/>
      <c r="P178" s="120"/>
      <c r="Q178" s="120"/>
    </row>
    <row r="179" customFormat="false" ht="16" hidden="false" customHeight="false" outlineLevel="0" collapsed="false">
      <c r="A179" s="115"/>
      <c r="B179" s="116"/>
      <c r="C179" s="116"/>
      <c r="D179" s="117"/>
      <c r="E179" s="117"/>
      <c r="F179" s="118" t="n">
        <f aca="false">F178+D179-E179</f>
        <v>12761.28</v>
      </c>
      <c r="G179" s="127"/>
      <c r="H179" s="120"/>
      <c r="I179" s="120"/>
      <c r="J179" s="120"/>
      <c r="K179" s="120"/>
      <c r="L179" s="120"/>
      <c r="M179" s="120"/>
      <c r="N179" s="120"/>
      <c r="O179" s="120"/>
      <c r="P179" s="120"/>
      <c r="Q179" s="120"/>
    </row>
    <row r="180" customFormat="false" ht="16" hidden="false" customHeight="false" outlineLevel="0" collapsed="false">
      <c r="A180" s="115"/>
      <c r="B180" s="116"/>
      <c r="C180" s="116"/>
      <c r="D180" s="117"/>
      <c r="E180" s="117"/>
      <c r="F180" s="118" t="n">
        <f aca="false">F179+D180-E180</f>
        <v>12761.28</v>
      </c>
      <c r="G180" s="127"/>
      <c r="H180" s="120"/>
      <c r="I180" s="120"/>
      <c r="J180" s="120"/>
      <c r="K180" s="120"/>
      <c r="L180" s="120"/>
      <c r="M180" s="120"/>
      <c r="N180" s="120"/>
      <c r="O180" s="120"/>
      <c r="P180" s="120"/>
      <c r="Q180" s="120"/>
    </row>
    <row r="181" customFormat="false" ht="16" hidden="false" customHeight="false" outlineLevel="0" collapsed="false">
      <c r="A181" s="115"/>
      <c r="B181" s="116"/>
      <c r="C181" s="116"/>
      <c r="D181" s="117"/>
      <c r="E181" s="117"/>
      <c r="F181" s="118" t="n">
        <f aca="false">F180+D181-E181</f>
        <v>12761.28</v>
      </c>
      <c r="G181" s="127"/>
      <c r="H181" s="120"/>
      <c r="I181" s="120"/>
      <c r="J181" s="120"/>
      <c r="K181" s="120"/>
      <c r="L181" s="120"/>
      <c r="M181" s="120"/>
      <c r="N181" s="120"/>
      <c r="O181" s="120"/>
      <c r="P181" s="120"/>
      <c r="Q181" s="120"/>
    </row>
    <row r="182" customFormat="false" ht="16" hidden="false" customHeight="false" outlineLevel="0" collapsed="false">
      <c r="A182" s="115"/>
      <c r="B182" s="116"/>
      <c r="C182" s="116"/>
      <c r="D182" s="117"/>
      <c r="E182" s="117"/>
      <c r="F182" s="118" t="n">
        <f aca="false">F181+D182-E182</f>
        <v>12761.28</v>
      </c>
      <c r="G182" s="127"/>
      <c r="H182" s="120"/>
      <c r="I182" s="120"/>
      <c r="J182" s="120"/>
      <c r="K182" s="120"/>
      <c r="L182" s="120"/>
      <c r="M182" s="120"/>
      <c r="N182" s="120"/>
      <c r="O182" s="120"/>
      <c r="P182" s="120"/>
      <c r="Q182" s="120"/>
    </row>
    <row r="183" customFormat="false" ht="16" hidden="false" customHeight="false" outlineLevel="0" collapsed="false">
      <c r="A183" s="115"/>
      <c r="B183" s="116"/>
      <c r="C183" s="116"/>
      <c r="D183" s="117"/>
      <c r="E183" s="117"/>
      <c r="F183" s="118" t="n">
        <f aca="false">F182+D183-E183</f>
        <v>12761.28</v>
      </c>
      <c r="G183" s="127"/>
      <c r="H183" s="120"/>
      <c r="I183" s="120"/>
      <c r="J183" s="120"/>
      <c r="K183" s="120"/>
      <c r="L183" s="120"/>
      <c r="M183" s="120"/>
      <c r="N183" s="120"/>
      <c r="O183" s="120"/>
      <c r="P183" s="120"/>
      <c r="Q183" s="120"/>
    </row>
    <row r="184" customFormat="false" ht="16" hidden="false" customHeight="false" outlineLevel="0" collapsed="false">
      <c r="A184" s="115"/>
      <c r="B184" s="116"/>
      <c r="C184" s="116"/>
      <c r="D184" s="117"/>
      <c r="E184" s="117"/>
      <c r="F184" s="118" t="n">
        <f aca="false">F183+D184-E184</f>
        <v>12761.28</v>
      </c>
      <c r="G184" s="127"/>
      <c r="H184" s="120"/>
      <c r="I184" s="120"/>
      <c r="J184" s="120"/>
      <c r="K184" s="120"/>
      <c r="L184" s="120"/>
      <c r="M184" s="120"/>
      <c r="N184" s="120"/>
      <c r="O184" s="120"/>
      <c r="P184" s="120"/>
      <c r="Q184" s="120"/>
    </row>
    <row r="185" customFormat="false" ht="16" hidden="false" customHeight="false" outlineLevel="0" collapsed="false">
      <c r="A185" s="115"/>
      <c r="B185" s="116"/>
      <c r="C185" s="116"/>
      <c r="D185" s="117"/>
      <c r="E185" s="117"/>
      <c r="F185" s="118" t="n">
        <f aca="false">F184+D185-E185</f>
        <v>12761.28</v>
      </c>
      <c r="G185" s="127"/>
      <c r="H185" s="120"/>
      <c r="I185" s="120"/>
      <c r="J185" s="120"/>
      <c r="K185" s="120"/>
      <c r="L185" s="120"/>
      <c r="M185" s="120"/>
      <c r="N185" s="120"/>
      <c r="O185" s="120"/>
      <c r="P185" s="120"/>
      <c r="Q185" s="120"/>
    </row>
    <row r="186" customFormat="false" ht="16" hidden="false" customHeight="false" outlineLevel="0" collapsed="false">
      <c r="A186" s="115"/>
      <c r="B186" s="116"/>
      <c r="C186" s="116"/>
      <c r="D186" s="117"/>
      <c r="E186" s="117"/>
      <c r="F186" s="118" t="n">
        <f aca="false">F185+D186-E186</f>
        <v>12761.28</v>
      </c>
      <c r="G186" s="127"/>
      <c r="H186" s="120"/>
      <c r="I186" s="120"/>
      <c r="J186" s="120"/>
      <c r="K186" s="120"/>
      <c r="L186" s="120"/>
      <c r="M186" s="120"/>
      <c r="N186" s="120"/>
      <c r="O186" s="120"/>
      <c r="P186" s="120"/>
      <c r="Q186" s="120"/>
    </row>
    <row r="187" customFormat="false" ht="16" hidden="false" customHeight="false" outlineLevel="0" collapsed="false">
      <c r="A187" s="115"/>
      <c r="B187" s="116"/>
      <c r="C187" s="116"/>
      <c r="D187" s="117"/>
      <c r="E187" s="117"/>
      <c r="F187" s="118" t="n">
        <f aca="false">F186+D187-E187</f>
        <v>12761.28</v>
      </c>
      <c r="G187" s="127"/>
      <c r="H187" s="120"/>
      <c r="I187" s="120"/>
      <c r="J187" s="120"/>
      <c r="K187" s="120"/>
      <c r="L187" s="120"/>
      <c r="M187" s="120"/>
      <c r="N187" s="120"/>
      <c r="O187" s="120"/>
      <c r="P187" s="120"/>
      <c r="Q187" s="120"/>
    </row>
    <row r="188" customFormat="false" ht="16" hidden="false" customHeight="false" outlineLevel="0" collapsed="false">
      <c r="A188" s="115"/>
      <c r="B188" s="116"/>
      <c r="C188" s="116"/>
      <c r="D188" s="117"/>
      <c r="E188" s="117"/>
      <c r="F188" s="118" t="n">
        <f aca="false">F187+D188-E188</f>
        <v>12761.28</v>
      </c>
      <c r="G188" s="127"/>
      <c r="H188" s="120"/>
      <c r="I188" s="120"/>
      <c r="J188" s="120"/>
      <c r="K188" s="120"/>
      <c r="L188" s="120"/>
      <c r="M188" s="120"/>
      <c r="N188" s="120"/>
      <c r="O188" s="120"/>
      <c r="P188" s="120"/>
      <c r="Q188" s="120"/>
    </row>
    <row r="189" customFormat="false" ht="16" hidden="false" customHeight="false" outlineLevel="0" collapsed="false">
      <c r="A189" s="115"/>
      <c r="B189" s="116"/>
      <c r="C189" s="116"/>
      <c r="D189" s="117"/>
      <c r="E189" s="117"/>
      <c r="F189" s="118" t="n">
        <f aca="false">F188+D189-E189</f>
        <v>12761.28</v>
      </c>
      <c r="G189" s="127"/>
      <c r="H189" s="120"/>
      <c r="I189" s="120"/>
      <c r="J189" s="120"/>
      <c r="K189" s="120"/>
      <c r="L189" s="120"/>
      <c r="M189" s="120"/>
      <c r="N189" s="120"/>
      <c r="O189" s="120"/>
      <c r="P189" s="120"/>
      <c r="Q189" s="120"/>
    </row>
    <row r="190" customFormat="false" ht="16" hidden="false" customHeight="false" outlineLevel="0" collapsed="false">
      <c r="A190" s="115"/>
      <c r="B190" s="116"/>
      <c r="C190" s="116"/>
      <c r="D190" s="117"/>
      <c r="E190" s="117"/>
      <c r="F190" s="118" t="n">
        <f aca="false">F189+D190-E190</f>
        <v>12761.28</v>
      </c>
      <c r="G190" s="127"/>
      <c r="H190" s="120"/>
      <c r="I190" s="120"/>
      <c r="J190" s="120"/>
      <c r="K190" s="120"/>
      <c r="L190" s="120"/>
      <c r="M190" s="120"/>
      <c r="N190" s="120"/>
      <c r="O190" s="120"/>
      <c r="P190" s="120"/>
      <c r="Q190" s="120"/>
    </row>
    <row r="191" customFormat="false" ht="16" hidden="false" customHeight="false" outlineLevel="0" collapsed="false">
      <c r="A191" s="115"/>
      <c r="B191" s="116"/>
      <c r="C191" s="116"/>
      <c r="D191" s="117"/>
      <c r="E191" s="117"/>
      <c r="F191" s="118" t="n">
        <f aca="false">F190+D191-E191</f>
        <v>12761.28</v>
      </c>
      <c r="G191" s="127"/>
      <c r="H191" s="120"/>
      <c r="I191" s="120"/>
      <c r="J191" s="120"/>
      <c r="K191" s="120"/>
      <c r="L191" s="120"/>
      <c r="M191" s="120"/>
      <c r="N191" s="120"/>
      <c r="O191" s="120"/>
      <c r="P191" s="120"/>
      <c r="Q191" s="120"/>
    </row>
    <row r="192" customFormat="false" ht="16" hidden="false" customHeight="false" outlineLevel="0" collapsed="false">
      <c r="A192" s="115"/>
      <c r="B192" s="116"/>
      <c r="C192" s="116"/>
      <c r="D192" s="117"/>
      <c r="E192" s="117"/>
      <c r="F192" s="118" t="n">
        <f aca="false">F191+D192-E192</f>
        <v>12761.28</v>
      </c>
      <c r="G192" s="127"/>
      <c r="H192" s="120"/>
      <c r="I192" s="120"/>
      <c r="J192" s="120"/>
      <c r="K192" s="120"/>
      <c r="L192" s="120"/>
      <c r="M192" s="120"/>
      <c r="N192" s="120"/>
      <c r="O192" s="120"/>
      <c r="P192" s="120"/>
      <c r="Q192" s="120"/>
    </row>
    <row r="193" customFormat="false" ht="16" hidden="false" customHeight="false" outlineLevel="0" collapsed="false">
      <c r="A193" s="115"/>
      <c r="B193" s="116"/>
      <c r="C193" s="116"/>
      <c r="D193" s="117"/>
      <c r="E193" s="117"/>
      <c r="F193" s="118" t="n">
        <f aca="false">F192+D193-E193</f>
        <v>12761.28</v>
      </c>
      <c r="G193" s="127"/>
      <c r="H193" s="120"/>
      <c r="I193" s="120"/>
      <c r="J193" s="120"/>
      <c r="K193" s="120"/>
      <c r="L193" s="120"/>
      <c r="M193" s="120"/>
      <c r="N193" s="120"/>
      <c r="O193" s="120"/>
      <c r="P193" s="120"/>
      <c r="Q193" s="120"/>
    </row>
    <row r="194" customFormat="false" ht="16" hidden="false" customHeight="false" outlineLevel="0" collapsed="false">
      <c r="A194" s="115"/>
      <c r="B194" s="116"/>
      <c r="C194" s="116"/>
      <c r="D194" s="117"/>
      <c r="E194" s="117"/>
      <c r="F194" s="118" t="n">
        <f aca="false">F193+D194-E194</f>
        <v>12761.28</v>
      </c>
      <c r="G194" s="127"/>
      <c r="H194" s="120"/>
      <c r="I194" s="120"/>
      <c r="J194" s="120"/>
      <c r="K194" s="120"/>
      <c r="L194" s="120"/>
      <c r="M194" s="120"/>
      <c r="N194" s="120"/>
      <c r="O194" s="120"/>
      <c r="P194" s="120"/>
      <c r="Q194" s="120"/>
    </row>
    <row r="195" customFormat="false" ht="16" hidden="false" customHeight="false" outlineLevel="0" collapsed="false">
      <c r="A195" s="115"/>
      <c r="B195" s="116"/>
      <c r="C195" s="116"/>
      <c r="D195" s="117"/>
      <c r="E195" s="117"/>
      <c r="F195" s="118" t="n">
        <f aca="false">F194+D195-E195</f>
        <v>12761.28</v>
      </c>
      <c r="G195" s="127"/>
      <c r="H195" s="120"/>
      <c r="I195" s="120"/>
      <c r="J195" s="120"/>
      <c r="K195" s="120"/>
      <c r="L195" s="120"/>
      <c r="M195" s="120"/>
      <c r="N195" s="120"/>
      <c r="O195" s="120"/>
      <c r="P195" s="120"/>
      <c r="Q195" s="120"/>
    </row>
    <row r="196" customFormat="false" ht="16" hidden="false" customHeight="false" outlineLevel="0" collapsed="false">
      <c r="A196" s="115"/>
      <c r="B196" s="116"/>
      <c r="C196" s="116"/>
      <c r="D196" s="117"/>
      <c r="E196" s="117"/>
      <c r="F196" s="118" t="n">
        <f aca="false">F195+D196-E196</f>
        <v>12761.28</v>
      </c>
      <c r="G196" s="127"/>
      <c r="H196" s="120"/>
      <c r="I196" s="120"/>
      <c r="J196" s="120"/>
      <c r="K196" s="120"/>
      <c r="L196" s="120"/>
      <c r="M196" s="120"/>
      <c r="N196" s="120"/>
      <c r="O196" s="120"/>
      <c r="P196" s="120"/>
      <c r="Q196" s="120"/>
    </row>
    <row r="197" customFormat="false" ht="16" hidden="false" customHeight="false" outlineLevel="0" collapsed="false">
      <c r="A197" s="115"/>
      <c r="B197" s="116"/>
      <c r="C197" s="116"/>
      <c r="D197" s="117"/>
      <c r="E197" s="117"/>
      <c r="F197" s="118" t="n">
        <f aca="false">F196+D197-E197</f>
        <v>12761.28</v>
      </c>
      <c r="G197" s="127"/>
      <c r="H197" s="120"/>
      <c r="I197" s="120"/>
      <c r="J197" s="120"/>
      <c r="K197" s="120"/>
      <c r="L197" s="120"/>
      <c r="M197" s="120"/>
      <c r="N197" s="120"/>
      <c r="O197" s="120"/>
      <c r="P197" s="120"/>
      <c r="Q197" s="120"/>
    </row>
    <row r="198" customFormat="false" ht="16" hidden="false" customHeight="false" outlineLevel="0" collapsed="false">
      <c r="A198" s="115"/>
      <c r="B198" s="116"/>
      <c r="C198" s="116"/>
      <c r="D198" s="117"/>
      <c r="E198" s="117"/>
      <c r="F198" s="118" t="n">
        <f aca="false">F197+D198-E198</f>
        <v>12761.28</v>
      </c>
      <c r="G198" s="127"/>
      <c r="H198" s="120"/>
      <c r="I198" s="120"/>
      <c r="J198" s="120"/>
      <c r="K198" s="120"/>
      <c r="L198" s="120"/>
      <c r="M198" s="120"/>
      <c r="N198" s="120"/>
      <c r="O198" s="120"/>
      <c r="P198" s="120"/>
      <c r="Q198" s="120"/>
    </row>
    <row r="199" customFormat="false" ht="16" hidden="false" customHeight="false" outlineLevel="0" collapsed="false">
      <c r="A199" s="115"/>
      <c r="B199" s="116"/>
      <c r="C199" s="116"/>
      <c r="D199" s="117"/>
      <c r="E199" s="117"/>
      <c r="F199" s="118" t="n">
        <f aca="false">F198+D199-E199</f>
        <v>12761.28</v>
      </c>
      <c r="G199" s="127"/>
      <c r="H199" s="120"/>
      <c r="I199" s="120"/>
      <c r="J199" s="120"/>
      <c r="K199" s="120"/>
      <c r="L199" s="120"/>
      <c r="M199" s="120"/>
      <c r="N199" s="120"/>
      <c r="O199" s="120"/>
      <c r="P199" s="120"/>
      <c r="Q199" s="120"/>
    </row>
    <row r="200" customFormat="false" ht="16" hidden="false" customHeight="false" outlineLevel="0" collapsed="false">
      <c r="A200" s="115"/>
      <c r="B200" s="116"/>
      <c r="C200" s="116"/>
      <c r="D200" s="117"/>
      <c r="E200" s="117"/>
      <c r="F200" s="118" t="n">
        <f aca="false">F199+D200-E200</f>
        <v>12761.28</v>
      </c>
      <c r="G200" s="127"/>
      <c r="H200" s="120"/>
      <c r="I200" s="120"/>
      <c r="J200" s="120"/>
      <c r="K200" s="120"/>
      <c r="L200" s="120"/>
      <c r="M200" s="120"/>
      <c r="N200" s="120"/>
      <c r="O200" s="120"/>
      <c r="P200" s="120"/>
      <c r="Q200" s="120"/>
    </row>
    <row r="201" customFormat="false" ht="16" hidden="false" customHeight="false" outlineLevel="0" collapsed="false">
      <c r="A201" s="115"/>
      <c r="B201" s="116"/>
      <c r="C201" s="116"/>
      <c r="D201" s="117"/>
      <c r="E201" s="117"/>
      <c r="F201" s="118" t="n">
        <f aca="false">F200+D201-E201</f>
        <v>12761.28</v>
      </c>
      <c r="G201" s="127"/>
      <c r="H201" s="120"/>
      <c r="I201" s="120"/>
      <c r="J201" s="120"/>
      <c r="K201" s="120"/>
      <c r="L201" s="120"/>
      <c r="M201" s="120"/>
      <c r="N201" s="120"/>
      <c r="O201" s="120"/>
      <c r="P201" s="120"/>
      <c r="Q201" s="120"/>
    </row>
    <row r="202" customFormat="false" ht="16" hidden="false" customHeight="false" outlineLevel="0" collapsed="false">
      <c r="A202" s="115"/>
      <c r="B202" s="116"/>
      <c r="C202" s="116"/>
      <c r="D202" s="117"/>
      <c r="E202" s="117"/>
      <c r="F202" s="118" t="n">
        <f aca="false">F201+D202-E202</f>
        <v>12761.28</v>
      </c>
      <c r="G202" s="127"/>
      <c r="H202" s="120"/>
      <c r="I202" s="120"/>
      <c r="J202" s="120"/>
      <c r="K202" s="120"/>
      <c r="L202" s="120"/>
      <c r="M202" s="120"/>
      <c r="N202" s="120"/>
      <c r="O202" s="120"/>
      <c r="P202" s="120"/>
      <c r="Q202" s="120"/>
    </row>
    <row r="203" customFormat="false" ht="16" hidden="false" customHeight="false" outlineLevel="0" collapsed="false">
      <c r="A203" s="115"/>
      <c r="B203" s="116"/>
      <c r="C203" s="116"/>
      <c r="D203" s="117"/>
      <c r="E203" s="117"/>
      <c r="F203" s="118" t="n">
        <f aca="false">F202+D203-E203</f>
        <v>12761.28</v>
      </c>
      <c r="G203" s="127"/>
      <c r="H203" s="120"/>
      <c r="I203" s="120"/>
      <c r="J203" s="120"/>
      <c r="K203" s="120"/>
      <c r="L203" s="120"/>
      <c r="M203" s="120"/>
      <c r="N203" s="120"/>
      <c r="O203" s="120"/>
      <c r="P203" s="120"/>
      <c r="Q203" s="120"/>
    </row>
    <row r="204" customFormat="false" ht="16" hidden="false" customHeight="false" outlineLevel="0" collapsed="false">
      <c r="A204" s="115"/>
      <c r="B204" s="116"/>
      <c r="C204" s="116"/>
      <c r="D204" s="117"/>
      <c r="E204" s="117"/>
      <c r="F204" s="118" t="n">
        <f aca="false">F203+D204-E204</f>
        <v>12761.28</v>
      </c>
      <c r="G204" s="127"/>
      <c r="H204" s="120"/>
      <c r="I204" s="120"/>
      <c r="J204" s="120"/>
      <c r="K204" s="120"/>
      <c r="L204" s="120"/>
      <c r="M204" s="120"/>
      <c r="N204" s="120"/>
      <c r="O204" s="120"/>
      <c r="P204" s="120"/>
      <c r="Q204" s="120"/>
    </row>
    <row r="205" customFormat="false" ht="16" hidden="false" customHeight="false" outlineLevel="0" collapsed="false">
      <c r="A205" s="115"/>
      <c r="B205" s="116"/>
      <c r="C205" s="116"/>
      <c r="D205" s="117"/>
      <c r="E205" s="117"/>
      <c r="F205" s="118" t="n">
        <f aca="false">F204+D205-E205</f>
        <v>12761.28</v>
      </c>
      <c r="G205" s="127"/>
      <c r="H205" s="120"/>
      <c r="I205" s="120"/>
      <c r="J205" s="120"/>
      <c r="K205" s="120"/>
      <c r="L205" s="120"/>
      <c r="M205" s="120"/>
      <c r="N205" s="120"/>
      <c r="O205" s="120"/>
      <c r="P205" s="120"/>
      <c r="Q205" s="120"/>
    </row>
    <row r="206" customFormat="false" ht="16" hidden="false" customHeight="false" outlineLevel="0" collapsed="false">
      <c r="A206" s="115"/>
      <c r="B206" s="116"/>
      <c r="C206" s="116"/>
      <c r="D206" s="117"/>
      <c r="E206" s="117"/>
      <c r="F206" s="118" t="n">
        <f aca="false">F205+D206-E206</f>
        <v>12761.28</v>
      </c>
      <c r="G206" s="127"/>
      <c r="H206" s="120"/>
      <c r="I206" s="120"/>
      <c r="J206" s="120"/>
      <c r="K206" s="120"/>
      <c r="L206" s="120"/>
      <c r="M206" s="120"/>
      <c r="N206" s="120"/>
      <c r="O206" s="120"/>
      <c r="P206" s="120"/>
      <c r="Q206" s="120"/>
    </row>
    <row r="207" customFormat="false" ht="16" hidden="false" customHeight="false" outlineLevel="0" collapsed="false">
      <c r="A207" s="115"/>
      <c r="B207" s="116"/>
      <c r="C207" s="116"/>
      <c r="D207" s="117"/>
      <c r="E207" s="117"/>
      <c r="F207" s="118" t="n">
        <f aca="false">F206+D207-E207</f>
        <v>12761.28</v>
      </c>
      <c r="G207" s="127"/>
      <c r="H207" s="120"/>
      <c r="I207" s="120"/>
      <c r="J207" s="120"/>
      <c r="K207" s="120"/>
      <c r="L207" s="120"/>
      <c r="M207" s="120"/>
      <c r="N207" s="120"/>
      <c r="O207" s="120"/>
      <c r="P207" s="120"/>
      <c r="Q207" s="120"/>
    </row>
    <row r="208" customFormat="false" ht="16" hidden="false" customHeight="false" outlineLevel="0" collapsed="false">
      <c r="A208" s="115"/>
      <c r="B208" s="116"/>
      <c r="C208" s="116"/>
      <c r="D208" s="117"/>
      <c r="E208" s="117"/>
      <c r="F208" s="118" t="n">
        <f aca="false">F207+D208-E208</f>
        <v>12761.28</v>
      </c>
      <c r="G208" s="127"/>
      <c r="H208" s="120"/>
      <c r="I208" s="120"/>
      <c r="J208" s="120"/>
      <c r="K208" s="120"/>
      <c r="L208" s="120"/>
      <c r="M208" s="120"/>
      <c r="N208" s="120"/>
      <c r="O208" s="120"/>
      <c r="P208" s="120"/>
      <c r="Q208" s="120"/>
    </row>
    <row r="209" customFormat="false" ht="16" hidden="false" customHeight="false" outlineLevel="0" collapsed="false">
      <c r="A209" s="115"/>
      <c r="B209" s="116"/>
      <c r="C209" s="116"/>
      <c r="D209" s="117"/>
      <c r="E209" s="117"/>
      <c r="F209" s="118" t="n">
        <f aca="false">F208+D209-E209</f>
        <v>12761.28</v>
      </c>
      <c r="G209" s="127"/>
      <c r="H209" s="120"/>
      <c r="I209" s="120"/>
      <c r="J209" s="120"/>
      <c r="K209" s="120"/>
      <c r="L209" s="120"/>
      <c r="M209" s="120"/>
      <c r="N209" s="120"/>
      <c r="O209" s="120"/>
      <c r="P209" s="120"/>
      <c r="Q209" s="120"/>
    </row>
    <row r="210" customFormat="false" ht="16" hidden="false" customHeight="false" outlineLevel="0" collapsed="false">
      <c r="A210" s="115"/>
      <c r="B210" s="116"/>
      <c r="C210" s="116"/>
      <c r="D210" s="117"/>
      <c r="E210" s="117"/>
      <c r="F210" s="118" t="n">
        <f aca="false">F209+D210-E210</f>
        <v>12761.28</v>
      </c>
      <c r="G210" s="127"/>
      <c r="H210" s="120"/>
      <c r="I210" s="120"/>
      <c r="J210" s="120"/>
      <c r="K210" s="120"/>
      <c r="L210" s="120"/>
      <c r="M210" s="120"/>
      <c r="N210" s="120"/>
      <c r="O210" s="120"/>
      <c r="P210" s="120"/>
      <c r="Q210" s="120"/>
    </row>
    <row r="211" customFormat="false" ht="16" hidden="false" customHeight="false" outlineLevel="0" collapsed="false">
      <c r="A211" s="115"/>
      <c r="B211" s="116"/>
      <c r="C211" s="116"/>
      <c r="D211" s="117"/>
      <c r="E211" s="117"/>
      <c r="F211" s="118" t="n">
        <f aca="false">F210+D211-E211</f>
        <v>12761.28</v>
      </c>
      <c r="G211" s="127"/>
      <c r="H211" s="120"/>
      <c r="I211" s="120"/>
      <c r="J211" s="120"/>
      <c r="K211" s="120"/>
      <c r="L211" s="120"/>
      <c r="M211" s="120"/>
      <c r="N211" s="120"/>
      <c r="O211" s="120"/>
      <c r="P211" s="120"/>
      <c r="Q211" s="120"/>
    </row>
    <row r="212" customFormat="false" ht="16" hidden="false" customHeight="false" outlineLevel="0" collapsed="false">
      <c r="A212" s="115"/>
      <c r="B212" s="116"/>
      <c r="C212" s="116"/>
      <c r="D212" s="117"/>
      <c r="E212" s="117"/>
      <c r="F212" s="118" t="n">
        <f aca="false">F211+D212-E212</f>
        <v>12761.28</v>
      </c>
      <c r="G212" s="127"/>
      <c r="H212" s="120"/>
      <c r="I212" s="120"/>
      <c r="J212" s="120"/>
      <c r="K212" s="120"/>
      <c r="L212" s="120"/>
      <c r="M212" s="120"/>
      <c r="N212" s="120"/>
      <c r="O212" s="120"/>
      <c r="P212" s="120"/>
      <c r="Q212" s="120"/>
    </row>
    <row r="213" customFormat="false" ht="16" hidden="false" customHeight="false" outlineLevel="0" collapsed="false">
      <c r="A213" s="115"/>
      <c r="B213" s="116"/>
      <c r="C213" s="116"/>
      <c r="D213" s="117"/>
      <c r="E213" s="117"/>
      <c r="F213" s="118" t="n">
        <f aca="false">F212+D213-E213</f>
        <v>12761.28</v>
      </c>
      <c r="G213" s="127"/>
      <c r="H213" s="120"/>
      <c r="I213" s="120"/>
      <c r="J213" s="120"/>
      <c r="K213" s="120"/>
      <c r="L213" s="120"/>
      <c r="M213" s="120"/>
      <c r="N213" s="120"/>
      <c r="O213" s="120"/>
      <c r="P213" s="120"/>
      <c r="Q213" s="120"/>
    </row>
    <row r="214" customFormat="false" ht="16" hidden="false" customHeight="false" outlineLevel="0" collapsed="false">
      <c r="A214" s="115"/>
      <c r="B214" s="116"/>
      <c r="C214" s="116"/>
      <c r="D214" s="117"/>
      <c r="E214" s="117"/>
      <c r="F214" s="118" t="n">
        <f aca="false">F213+D214-E214</f>
        <v>12761.28</v>
      </c>
      <c r="G214" s="127"/>
      <c r="H214" s="120"/>
      <c r="I214" s="120"/>
      <c r="J214" s="120"/>
      <c r="K214" s="120"/>
      <c r="L214" s="120"/>
      <c r="M214" s="120"/>
      <c r="N214" s="120"/>
      <c r="O214" s="120"/>
      <c r="P214" s="120"/>
      <c r="Q214" s="120"/>
    </row>
    <row r="215" customFormat="false" ht="16" hidden="false" customHeight="false" outlineLevel="0" collapsed="false">
      <c r="A215" s="115"/>
      <c r="B215" s="116"/>
      <c r="C215" s="116"/>
      <c r="D215" s="117"/>
      <c r="E215" s="117"/>
      <c r="F215" s="118" t="n">
        <f aca="false">F214+D215-E215</f>
        <v>12761.28</v>
      </c>
      <c r="G215" s="127"/>
      <c r="H215" s="120"/>
      <c r="I215" s="120"/>
      <c r="J215" s="120"/>
      <c r="K215" s="120"/>
      <c r="L215" s="120"/>
      <c r="M215" s="120"/>
      <c r="N215" s="120"/>
      <c r="O215" s="120"/>
      <c r="P215" s="120"/>
      <c r="Q215" s="120"/>
    </row>
    <row r="216" customFormat="false" ht="16" hidden="false" customHeight="false" outlineLevel="0" collapsed="false">
      <c r="A216" s="115"/>
      <c r="B216" s="116"/>
      <c r="C216" s="116"/>
      <c r="D216" s="117"/>
      <c r="E216" s="117"/>
      <c r="F216" s="118" t="n">
        <f aca="false">F215+D216-E216</f>
        <v>12761.28</v>
      </c>
      <c r="G216" s="127"/>
      <c r="H216" s="120"/>
      <c r="I216" s="120"/>
      <c r="J216" s="120"/>
      <c r="K216" s="120"/>
      <c r="L216" s="120"/>
      <c r="M216" s="120"/>
      <c r="N216" s="120"/>
      <c r="O216" s="120"/>
      <c r="P216" s="120"/>
      <c r="Q216" s="120"/>
    </row>
    <row r="217" customFormat="false" ht="16" hidden="false" customHeight="false" outlineLevel="0" collapsed="false">
      <c r="A217" s="115"/>
      <c r="B217" s="116"/>
      <c r="C217" s="116"/>
      <c r="D217" s="117"/>
      <c r="E217" s="117"/>
      <c r="F217" s="118" t="n">
        <f aca="false">F216+D217-E217</f>
        <v>12761.28</v>
      </c>
      <c r="G217" s="127"/>
      <c r="H217" s="120"/>
      <c r="I217" s="120"/>
      <c r="J217" s="120"/>
      <c r="K217" s="120"/>
      <c r="L217" s="120"/>
      <c r="M217" s="120"/>
      <c r="N217" s="120"/>
      <c r="O217" s="120"/>
      <c r="P217" s="120"/>
      <c r="Q217" s="120"/>
    </row>
    <row r="218" customFormat="false" ht="16" hidden="false" customHeight="false" outlineLevel="0" collapsed="false">
      <c r="A218" s="115"/>
      <c r="B218" s="116"/>
      <c r="C218" s="116"/>
      <c r="D218" s="117"/>
      <c r="E218" s="117"/>
      <c r="F218" s="118" t="n">
        <f aca="false">F217+D218-E218</f>
        <v>12761.28</v>
      </c>
      <c r="G218" s="127"/>
      <c r="H218" s="120"/>
      <c r="I218" s="120"/>
      <c r="J218" s="120"/>
      <c r="K218" s="120"/>
      <c r="L218" s="120"/>
      <c r="M218" s="120"/>
      <c r="N218" s="120"/>
      <c r="O218" s="120"/>
      <c r="P218" s="120"/>
      <c r="Q218" s="120"/>
    </row>
    <row r="219" customFormat="false" ht="16" hidden="false" customHeight="false" outlineLevel="0" collapsed="false">
      <c r="A219" s="115"/>
      <c r="B219" s="116"/>
      <c r="C219" s="116"/>
      <c r="D219" s="117"/>
      <c r="E219" s="117"/>
      <c r="F219" s="118" t="n">
        <f aca="false">F218+D219-E219</f>
        <v>12761.28</v>
      </c>
      <c r="G219" s="127"/>
      <c r="H219" s="120"/>
      <c r="I219" s="120"/>
      <c r="J219" s="120"/>
      <c r="K219" s="120"/>
      <c r="L219" s="120"/>
      <c r="M219" s="120"/>
      <c r="N219" s="120"/>
      <c r="O219" s="120"/>
      <c r="P219" s="120"/>
      <c r="Q219" s="120"/>
    </row>
    <row r="220" customFormat="false" ht="16" hidden="false" customHeight="false" outlineLevel="0" collapsed="false">
      <c r="A220" s="115"/>
      <c r="B220" s="116"/>
      <c r="C220" s="116"/>
      <c r="D220" s="117"/>
      <c r="E220" s="117"/>
      <c r="F220" s="118" t="n">
        <f aca="false">F219+D220-E220</f>
        <v>12761.28</v>
      </c>
      <c r="G220" s="127"/>
      <c r="H220" s="120"/>
      <c r="I220" s="120"/>
      <c r="J220" s="120"/>
      <c r="K220" s="120"/>
      <c r="L220" s="120"/>
      <c r="M220" s="120"/>
      <c r="N220" s="120"/>
      <c r="O220" s="120"/>
      <c r="P220" s="120"/>
      <c r="Q220" s="120"/>
    </row>
    <row r="221" customFormat="false" ht="16" hidden="false" customHeight="false" outlineLevel="0" collapsed="false">
      <c r="A221" s="115"/>
      <c r="B221" s="116"/>
      <c r="C221" s="116"/>
      <c r="D221" s="117"/>
      <c r="E221" s="117"/>
      <c r="F221" s="118" t="n">
        <f aca="false">F220+D221-E221</f>
        <v>12761.28</v>
      </c>
      <c r="G221" s="127"/>
      <c r="H221" s="120"/>
      <c r="I221" s="120"/>
      <c r="J221" s="120"/>
      <c r="K221" s="120"/>
      <c r="L221" s="120"/>
      <c r="M221" s="120"/>
      <c r="N221" s="120"/>
      <c r="O221" s="120"/>
      <c r="P221" s="120"/>
      <c r="Q221" s="120"/>
    </row>
    <row r="222" customFormat="false" ht="16" hidden="false" customHeight="false" outlineLevel="0" collapsed="false">
      <c r="A222" s="115"/>
      <c r="B222" s="116"/>
      <c r="C222" s="116"/>
      <c r="D222" s="117"/>
      <c r="E222" s="117"/>
      <c r="F222" s="118" t="n">
        <f aca="false">F221+D222-E222</f>
        <v>12761.28</v>
      </c>
      <c r="G222" s="127"/>
      <c r="H222" s="120"/>
      <c r="I222" s="120"/>
      <c r="J222" s="120"/>
      <c r="K222" s="120"/>
      <c r="L222" s="120"/>
      <c r="M222" s="120"/>
      <c r="N222" s="120"/>
      <c r="O222" s="120"/>
      <c r="P222" s="120"/>
      <c r="Q222" s="120"/>
    </row>
    <row r="223" customFormat="false" ht="16" hidden="false" customHeight="false" outlineLevel="0" collapsed="false">
      <c r="A223" s="115"/>
      <c r="B223" s="116"/>
      <c r="C223" s="116"/>
      <c r="D223" s="117"/>
      <c r="E223" s="117"/>
      <c r="F223" s="118" t="n">
        <f aca="false">F222+D223-E223</f>
        <v>12761.28</v>
      </c>
      <c r="G223" s="127"/>
      <c r="H223" s="120"/>
      <c r="I223" s="120"/>
      <c r="J223" s="120"/>
      <c r="K223" s="120"/>
      <c r="L223" s="120"/>
      <c r="M223" s="120"/>
      <c r="N223" s="120"/>
      <c r="O223" s="120"/>
      <c r="P223" s="120"/>
      <c r="Q223" s="120"/>
    </row>
    <row r="224" customFormat="false" ht="16" hidden="false" customHeight="false" outlineLevel="0" collapsed="false">
      <c r="A224" s="115"/>
      <c r="B224" s="116"/>
      <c r="C224" s="116"/>
      <c r="D224" s="117"/>
      <c r="E224" s="117"/>
      <c r="F224" s="118" t="n">
        <f aca="false">F223+D224-E224</f>
        <v>12761.28</v>
      </c>
      <c r="G224" s="127"/>
      <c r="H224" s="120"/>
      <c r="I224" s="120"/>
      <c r="J224" s="120"/>
      <c r="K224" s="120"/>
      <c r="L224" s="120"/>
      <c r="M224" s="120"/>
      <c r="N224" s="120"/>
      <c r="O224" s="120"/>
      <c r="P224" s="120"/>
      <c r="Q224" s="120"/>
    </row>
    <row r="225" customFormat="false" ht="16" hidden="false" customHeight="false" outlineLevel="0" collapsed="false">
      <c r="A225" s="115"/>
      <c r="B225" s="116"/>
      <c r="C225" s="116"/>
      <c r="D225" s="117"/>
      <c r="E225" s="117"/>
      <c r="F225" s="118" t="n">
        <f aca="false">F224+D225-E225</f>
        <v>12761.28</v>
      </c>
      <c r="G225" s="127"/>
      <c r="H225" s="120"/>
      <c r="I225" s="120"/>
      <c r="J225" s="120"/>
      <c r="K225" s="120"/>
      <c r="L225" s="120"/>
      <c r="M225" s="120"/>
      <c r="N225" s="120"/>
      <c r="O225" s="120"/>
      <c r="P225" s="120"/>
      <c r="Q225" s="120"/>
    </row>
    <row r="226" customFormat="false" ht="16" hidden="false" customHeight="false" outlineLevel="0" collapsed="false">
      <c r="A226" s="115"/>
      <c r="B226" s="116"/>
      <c r="C226" s="116"/>
      <c r="D226" s="117"/>
      <c r="E226" s="117"/>
      <c r="F226" s="118" t="n">
        <f aca="false">F225+D226-E226</f>
        <v>12761.28</v>
      </c>
      <c r="G226" s="127"/>
      <c r="H226" s="120"/>
      <c r="I226" s="120"/>
      <c r="J226" s="120"/>
      <c r="K226" s="120"/>
      <c r="L226" s="120"/>
      <c r="M226" s="120"/>
      <c r="N226" s="120"/>
      <c r="O226" s="120"/>
      <c r="P226" s="120"/>
      <c r="Q226" s="120"/>
    </row>
    <row r="227" customFormat="false" ht="16" hidden="false" customHeight="false" outlineLevel="0" collapsed="false">
      <c r="A227" s="115"/>
      <c r="B227" s="116"/>
      <c r="C227" s="116"/>
      <c r="D227" s="117"/>
      <c r="E227" s="117"/>
      <c r="F227" s="118" t="n">
        <f aca="false">F226+D227-E227</f>
        <v>12761.28</v>
      </c>
      <c r="G227" s="127"/>
      <c r="H227" s="120"/>
      <c r="I227" s="120"/>
      <c r="J227" s="120"/>
      <c r="K227" s="120"/>
      <c r="L227" s="120"/>
      <c r="M227" s="120"/>
      <c r="N227" s="120"/>
      <c r="O227" s="120"/>
      <c r="P227" s="120"/>
      <c r="Q227" s="120"/>
    </row>
    <row r="228" customFormat="false" ht="16" hidden="false" customHeight="false" outlineLevel="0" collapsed="false">
      <c r="A228" s="115"/>
      <c r="B228" s="116"/>
      <c r="C228" s="116"/>
      <c r="D228" s="117"/>
      <c r="E228" s="117"/>
      <c r="F228" s="118" t="n">
        <f aca="false">F227+D228-E228</f>
        <v>12761.28</v>
      </c>
      <c r="G228" s="127"/>
      <c r="H228" s="120"/>
      <c r="I228" s="120"/>
      <c r="J228" s="120"/>
      <c r="K228" s="120"/>
      <c r="L228" s="120"/>
      <c r="M228" s="120"/>
      <c r="N228" s="120"/>
      <c r="O228" s="120"/>
      <c r="P228" s="120"/>
      <c r="Q228" s="120"/>
    </row>
    <row r="229" customFormat="false" ht="16" hidden="false" customHeight="false" outlineLevel="0" collapsed="false">
      <c r="A229" s="115"/>
      <c r="B229" s="116"/>
      <c r="C229" s="116"/>
      <c r="D229" s="117"/>
      <c r="E229" s="117"/>
      <c r="F229" s="118" t="n">
        <f aca="false">F228+D229-E229</f>
        <v>12761.28</v>
      </c>
      <c r="G229" s="127"/>
      <c r="H229" s="120"/>
      <c r="I229" s="120"/>
      <c r="J229" s="120"/>
      <c r="K229" s="120"/>
      <c r="L229" s="120"/>
      <c r="M229" s="120"/>
      <c r="N229" s="120"/>
      <c r="O229" s="120"/>
      <c r="P229" s="120"/>
      <c r="Q229" s="120"/>
    </row>
    <row r="230" customFormat="false" ht="16" hidden="false" customHeight="false" outlineLevel="0" collapsed="false">
      <c r="A230" s="115"/>
      <c r="B230" s="116"/>
      <c r="C230" s="116"/>
      <c r="D230" s="117"/>
      <c r="E230" s="117"/>
      <c r="F230" s="118" t="n">
        <f aca="false">F229+D230-E230</f>
        <v>12761.28</v>
      </c>
      <c r="G230" s="127"/>
      <c r="H230" s="120"/>
      <c r="I230" s="120"/>
      <c r="J230" s="120"/>
      <c r="K230" s="120"/>
      <c r="L230" s="120"/>
      <c r="M230" s="120"/>
      <c r="N230" s="120"/>
      <c r="O230" s="120"/>
      <c r="P230" s="120"/>
      <c r="Q230" s="120"/>
    </row>
    <row r="231" customFormat="false" ht="16" hidden="false" customHeight="false" outlineLevel="0" collapsed="false">
      <c r="A231" s="115"/>
      <c r="B231" s="116"/>
      <c r="C231" s="116"/>
      <c r="D231" s="117"/>
      <c r="E231" s="117"/>
      <c r="F231" s="118" t="n">
        <f aca="false">F230+D231-E231</f>
        <v>12761.28</v>
      </c>
      <c r="G231" s="127"/>
      <c r="H231" s="120"/>
      <c r="I231" s="120"/>
      <c r="J231" s="120"/>
      <c r="K231" s="120"/>
      <c r="L231" s="120"/>
      <c r="M231" s="120"/>
      <c r="N231" s="120"/>
      <c r="O231" s="120"/>
      <c r="P231" s="120"/>
      <c r="Q231" s="120"/>
    </row>
    <row r="232" customFormat="false" ht="16" hidden="false" customHeight="false" outlineLevel="0" collapsed="false">
      <c r="A232" s="115"/>
      <c r="B232" s="116"/>
      <c r="C232" s="116"/>
      <c r="D232" s="117"/>
      <c r="E232" s="117"/>
      <c r="F232" s="118" t="n">
        <f aca="false">F231+D232-E232</f>
        <v>12761.28</v>
      </c>
      <c r="G232" s="127"/>
      <c r="H232" s="120"/>
      <c r="I232" s="120"/>
      <c r="J232" s="120"/>
      <c r="K232" s="120"/>
      <c r="L232" s="120"/>
      <c r="M232" s="120"/>
      <c r="N232" s="120"/>
      <c r="O232" s="120"/>
      <c r="P232" s="120"/>
      <c r="Q232" s="120"/>
    </row>
    <row r="233" customFormat="false" ht="16" hidden="false" customHeight="false" outlineLevel="0" collapsed="false">
      <c r="A233" s="115"/>
      <c r="B233" s="116"/>
      <c r="C233" s="116"/>
      <c r="D233" s="117"/>
      <c r="E233" s="117"/>
      <c r="F233" s="118" t="n">
        <f aca="false">F232+D233-E233</f>
        <v>12761.28</v>
      </c>
      <c r="G233" s="127"/>
      <c r="H233" s="120"/>
      <c r="I233" s="120"/>
      <c r="J233" s="120"/>
      <c r="K233" s="120"/>
      <c r="L233" s="120"/>
      <c r="M233" s="120"/>
      <c r="N233" s="120"/>
      <c r="O233" s="120"/>
      <c r="P233" s="120"/>
      <c r="Q233" s="120"/>
    </row>
    <row r="234" customFormat="false" ht="16" hidden="false" customHeight="false" outlineLevel="0" collapsed="false">
      <c r="A234" s="115"/>
      <c r="B234" s="116"/>
      <c r="C234" s="116"/>
      <c r="D234" s="117"/>
      <c r="E234" s="117"/>
      <c r="F234" s="118" t="n">
        <f aca="false">F233+D234-E234</f>
        <v>12761.28</v>
      </c>
      <c r="G234" s="127"/>
      <c r="H234" s="120"/>
      <c r="I234" s="120"/>
      <c r="J234" s="120"/>
      <c r="K234" s="120"/>
      <c r="L234" s="120"/>
      <c r="M234" s="120"/>
      <c r="N234" s="120"/>
      <c r="O234" s="120"/>
      <c r="P234" s="120"/>
      <c r="Q234" s="120"/>
    </row>
    <row r="235" customFormat="false" ht="16" hidden="false" customHeight="false" outlineLevel="0" collapsed="false">
      <c r="A235" s="115"/>
      <c r="B235" s="116"/>
      <c r="C235" s="116"/>
      <c r="D235" s="117"/>
      <c r="E235" s="117"/>
      <c r="F235" s="118" t="n">
        <f aca="false">F234+D235-E235</f>
        <v>12761.28</v>
      </c>
      <c r="G235" s="127"/>
      <c r="H235" s="120"/>
      <c r="I235" s="120"/>
      <c r="J235" s="120"/>
      <c r="K235" s="120"/>
      <c r="L235" s="120"/>
      <c r="M235" s="120"/>
      <c r="N235" s="120"/>
      <c r="O235" s="120"/>
      <c r="P235" s="120"/>
      <c r="Q235" s="120"/>
    </row>
    <row r="236" customFormat="false" ht="16" hidden="false" customHeight="false" outlineLevel="0" collapsed="false">
      <c r="A236" s="115"/>
      <c r="B236" s="116"/>
      <c r="C236" s="116"/>
      <c r="D236" s="117"/>
      <c r="E236" s="117"/>
      <c r="F236" s="118" t="n">
        <f aca="false">F235+D236-E236</f>
        <v>12761.28</v>
      </c>
      <c r="G236" s="127"/>
      <c r="H236" s="120"/>
      <c r="I236" s="120"/>
      <c r="J236" s="120"/>
      <c r="K236" s="120"/>
      <c r="L236" s="120"/>
      <c r="M236" s="120"/>
      <c r="N236" s="120"/>
      <c r="O236" s="120"/>
      <c r="P236" s="120"/>
      <c r="Q236" s="120"/>
    </row>
    <row r="237" customFormat="false" ht="16" hidden="false" customHeight="false" outlineLevel="0" collapsed="false">
      <c r="A237" s="115"/>
      <c r="B237" s="116"/>
      <c r="C237" s="116"/>
      <c r="D237" s="117"/>
      <c r="E237" s="117"/>
      <c r="F237" s="118" t="n">
        <f aca="false">F236+D237-E237</f>
        <v>12761.28</v>
      </c>
      <c r="G237" s="127"/>
      <c r="H237" s="120"/>
      <c r="I237" s="120"/>
      <c r="J237" s="120"/>
      <c r="K237" s="120"/>
      <c r="L237" s="120"/>
      <c r="M237" s="120"/>
      <c r="N237" s="120"/>
      <c r="O237" s="120"/>
      <c r="P237" s="120"/>
      <c r="Q237" s="120"/>
    </row>
    <row r="238" customFormat="false" ht="16" hidden="false" customHeight="false" outlineLevel="0" collapsed="false">
      <c r="A238" s="115"/>
      <c r="B238" s="116"/>
      <c r="C238" s="116"/>
      <c r="D238" s="117"/>
      <c r="E238" s="117"/>
      <c r="F238" s="118" t="n">
        <f aca="false">F237+D238-E238</f>
        <v>12761.28</v>
      </c>
      <c r="G238" s="127"/>
      <c r="H238" s="120"/>
      <c r="I238" s="120"/>
      <c r="J238" s="120"/>
      <c r="K238" s="120"/>
      <c r="L238" s="120"/>
      <c r="M238" s="120"/>
      <c r="N238" s="120"/>
      <c r="O238" s="120"/>
      <c r="P238" s="120"/>
      <c r="Q238" s="120"/>
    </row>
    <row r="239" customFormat="false" ht="16" hidden="false" customHeight="false" outlineLevel="0" collapsed="false">
      <c r="A239" s="115"/>
      <c r="B239" s="116"/>
      <c r="C239" s="116"/>
      <c r="D239" s="117"/>
      <c r="E239" s="117"/>
      <c r="F239" s="118" t="n">
        <f aca="false">F238+D239-E239</f>
        <v>12761.28</v>
      </c>
      <c r="G239" s="127"/>
      <c r="H239" s="120"/>
      <c r="I239" s="120"/>
      <c r="J239" s="120"/>
      <c r="K239" s="120"/>
      <c r="L239" s="120"/>
      <c r="M239" s="120"/>
      <c r="N239" s="120"/>
      <c r="O239" s="120"/>
      <c r="P239" s="120"/>
      <c r="Q239" s="120"/>
    </row>
    <row r="240" customFormat="false" ht="16" hidden="false" customHeight="false" outlineLevel="0" collapsed="false">
      <c r="A240" s="115"/>
      <c r="B240" s="116"/>
      <c r="C240" s="116"/>
      <c r="D240" s="117"/>
      <c r="E240" s="117"/>
      <c r="F240" s="118" t="n">
        <f aca="false">F239+D240-E240</f>
        <v>12761.28</v>
      </c>
      <c r="G240" s="127"/>
      <c r="H240" s="120"/>
      <c r="I240" s="120"/>
      <c r="J240" s="120"/>
      <c r="K240" s="120"/>
      <c r="L240" s="120"/>
      <c r="M240" s="120"/>
      <c r="N240" s="120"/>
      <c r="O240" s="120"/>
      <c r="P240" s="120"/>
      <c r="Q240" s="120"/>
    </row>
    <row r="241" customFormat="false" ht="16" hidden="false" customHeight="false" outlineLevel="0" collapsed="false">
      <c r="A241" s="115"/>
      <c r="B241" s="116"/>
      <c r="C241" s="116"/>
      <c r="D241" s="117"/>
      <c r="E241" s="117"/>
      <c r="F241" s="118" t="n">
        <f aca="false">F240+D241-E241</f>
        <v>12761.28</v>
      </c>
      <c r="G241" s="127"/>
      <c r="H241" s="120"/>
      <c r="I241" s="120"/>
      <c r="J241" s="120"/>
      <c r="K241" s="120"/>
      <c r="L241" s="120"/>
      <c r="M241" s="120"/>
      <c r="N241" s="120"/>
      <c r="O241" s="120"/>
      <c r="P241" s="120"/>
      <c r="Q241" s="120"/>
    </row>
    <row r="242" customFormat="false" ht="16" hidden="false" customHeight="false" outlineLevel="0" collapsed="false">
      <c r="A242" s="115"/>
      <c r="B242" s="116"/>
      <c r="C242" s="116"/>
      <c r="D242" s="117"/>
      <c r="E242" s="117"/>
      <c r="F242" s="118" t="n">
        <f aca="false">F241+D242-E242</f>
        <v>12761.28</v>
      </c>
      <c r="G242" s="127"/>
      <c r="H242" s="120"/>
      <c r="I242" s="120"/>
      <c r="J242" s="120"/>
      <c r="K242" s="120"/>
      <c r="L242" s="120"/>
      <c r="M242" s="120"/>
      <c r="N242" s="120"/>
      <c r="O242" s="120"/>
      <c r="P242" s="120"/>
      <c r="Q242" s="120"/>
    </row>
    <row r="243" customFormat="false" ht="16" hidden="false" customHeight="false" outlineLevel="0" collapsed="false">
      <c r="A243" s="115"/>
      <c r="B243" s="116"/>
      <c r="C243" s="116"/>
      <c r="D243" s="117"/>
      <c r="E243" s="117"/>
      <c r="F243" s="118" t="n">
        <f aca="false">F242+D243-E243</f>
        <v>12761.28</v>
      </c>
      <c r="G243" s="127"/>
      <c r="H243" s="120"/>
      <c r="I243" s="120"/>
      <c r="J243" s="120"/>
      <c r="K243" s="120"/>
      <c r="L243" s="120"/>
      <c r="M243" s="120"/>
      <c r="N243" s="120"/>
      <c r="O243" s="120"/>
      <c r="P243" s="120"/>
      <c r="Q243" s="120"/>
    </row>
    <row r="244" customFormat="false" ht="16" hidden="false" customHeight="false" outlineLevel="0" collapsed="false">
      <c r="A244" s="115"/>
      <c r="B244" s="116"/>
      <c r="C244" s="116"/>
      <c r="D244" s="117"/>
      <c r="E244" s="117"/>
      <c r="F244" s="118" t="n">
        <f aca="false">F243+D244-E244</f>
        <v>12761.28</v>
      </c>
      <c r="G244" s="127"/>
      <c r="H244" s="120"/>
      <c r="I244" s="120"/>
      <c r="J244" s="120"/>
      <c r="K244" s="120"/>
      <c r="L244" s="120"/>
      <c r="M244" s="120"/>
      <c r="N244" s="120"/>
      <c r="O244" s="120"/>
      <c r="P244" s="120"/>
      <c r="Q244" s="120"/>
    </row>
    <row r="245" customFormat="false" ht="16" hidden="false" customHeight="false" outlineLevel="0" collapsed="false">
      <c r="A245" s="115"/>
      <c r="B245" s="116"/>
      <c r="C245" s="116"/>
      <c r="D245" s="117"/>
      <c r="E245" s="117"/>
      <c r="F245" s="118" t="n">
        <f aca="false">F244+D245-E245</f>
        <v>12761.28</v>
      </c>
      <c r="G245" s="127"/>
      <c r="H245" s="120"/>
      <c r="I245" s="120"/>
      <c r="J245" s="120"/>
      <c r="K245" s="120"/>
      <c r="L245" s="120"/>
      <c r="M245" s="120"/>
      <c r="N245" s="120"/>
      <c r="O245" s="120"/>
      <c r="P245" s="120"/>
      <c r="Q245" s="120"/>
    </row>
    <row r="246" customFormat="false" ht="16" hidden="false" customHeight="false" outlineLevel="0" collapsed="false">
      <c r="A246" s="115"/>
      <c r="B246" s="116"/>
      <c r="C246" s="116"/>
      <c r="D246" s="117"/>
      <c r="E246" s="117"/>
      <c r="F246" s="118" t="n">
        <f aca="false">F245+D246-E246</f>
        <v>12761.28</v>
      </c>
      <c r="G246" s="127"/>
      <c r="H246" s="120"/>
      <c r="I246" s="120"/>
      <c r="J246" s="120"/>
      <c r="K246" s="120"/>
      <c r="L246" s="120"/>
      <c r="M246" s="120"/>
      <c r="N246" s="120"/>
      <c r="O246" s="120"/>
      <c r="P246" s="120"/>
      <c r="Q246" s="120"/>
    </row>
    <row r="247" customFormat="false" ht="16" hidden="false" customHeight="false" outlineLevel="0" collapsed="false">
      <c r="A247" s="115"/>
      <c r="B247" s="116"/>
      <c r="C247" s="116"/>
      <c r="D247" s="117"/>
      <c r="E247" s="117"/>
      <c r="F247" s="118" t="n">
        <f aca="false">F246+D247-E247</f>
        <v>12761.28</v>
      </c>
      <c r="G247" s="127"/>
      <c r="H247" s="120"/>
      <c r="I247" s="120"/>
      <c r="J247" s="120"/>
      <c r="K247" s="120"/>
      <c r="L247" s="120"/>
      <c r="M247" s="120"/>
      <c r="N247" s="120"/>
      <c r="O247" s="120"/>
      <c r="P247" s="120"/>
      <c r="Q247" s="120"/>
    </row>
    <row r="248" customFormat="false" ht="16" hidden="false" customHeight="false" outlineLevel="0" collapsed="false">
      <c r="A248" s="115"/>
      <c r="B248" s="116"/>
      <c r="C248" s="116"/>
      <c r="D248" s="117"/>
      <c r="E248" s="117"/>
      <c r="F248" s="118" t="n">
        <f aca="false">F247+D248-E248</f>
        <v>12761.28</v>
      </c>
      <c r="G248" s="127"/>
      <c r="H248" s="120"/>
      <c r="I248" s="120"/>
      <c r="J248" s="120"/>
      <c r="K248" s="120"/>
      <c r="L248" s="120"/>
      <c r="M248" s="120"/>
      <c r="N248" s="120"/>
      <c r="O248" s="120"/>
      <c r="P248" s="120"/>
      <c r="Q248" s="120"/>
    </row>
    <row r="249" customFormat="false" ht="16" hidden="false" customHeight="false" outlineLevel="0" collapsed="false">
      <c r="A249" s="115"/>
      <c r="B249" s="116"/>
      <c r="C249" s="116"/>
      <c r="D249" s="117"/>
      <c r="E249" s="117"/>
      <c r="F249" s="118" t="n">
        <f aca="false">F248+D249-E249</f>
        <v>12761.28</v>
      </c>
      <c r="G249" s="127"/>
      <c r="H249" s="120"/>
      <c r="I249" s="120"/>
      <c r="J249" s="120"/>
      <c r="K249" s="120"/>
      <c r="L249" s="120"/>
      <c r="M249" s="120"/>
      <c r="N249" s="120"/>
      <c r="O249" s="120"/>
      <c r="P249" s="120"/>
      <c r="Q249" s="120"/>
    </row>
    <row r="250" customFormat="false" ht="16" hidden="false" customHeight="false" outlineLevel="0" collapsed="false">
      <c r="A250" s="115"/>
      <c r="B250" s="116"/>
      <c r="C250" s="116"/>
      <c r="D250" s="117"/>
      <c r="E250" s="117"/>
      <c r="F250" s="118" t="n">
        <f aca="false">F249+D250-E250</f>
        <v>12761.28</v>
      </c>
      <c r="G250" s="127"/>
      <c r="H250" s="120"/>
      <c r="I250" s="120"/>
      <c r="J250" s="120"/>
      <c r="K250" s="120"/>
      <c r="L250" s="120"/>
      <c r="M250" s="120"/>
      <c r="N250" s="120"/>
      <c r="O250" s="120"/>
      <c r="P250" s="120"/>
      <c r="Q250" s="120"/>
    </row>
    <row r="251" customFormat="false" ht="16" hidden="false" customHeight="false" outlineLevel="0" collapsed="false">
      <c r="A251" s="115"/>
      <c r="B251" s="116"/>
      <c r="C251" s="116"/>
      <c r="D251" s="117"/>
      <c r="E251" s="117"/>
      <c r="F251" s="118" t="n">
        <f aca="false">F250+D251-E251</f>
        <v>12761.28</v>
      </c>
      <c r="G251" s="127"/>
      <c r="H251" s="120"/>
      <c r="I251" s="120"/>
      <c r="J251" s="120"/>
      <c r="K251" s="120"/>
      <c r="L251" s="120"/>
      <c r="M251" s="120"/>
      <c r="N251" s="120"/>
      <c r="O251" s="120"/>
      <c r="P251" s="120"/>
      <c r="Q251" s="120"/>
    </row>
    <row r="252" customFormat="false" ht="16" hidden="false" customHeight="false" outlineLevel="0" collapsed="false">
      <c r="A252" s="115"/>
      <c r="B252" s="116"/>
      <c r="C252" s="116"/>
      <c r="D252" s="117"/>
      <c r="E252" s="117"/>
      <c r="F252" s="118" t="n">
        <f aca="false">F251+D252-E252</f>
        <v>12761.28</v>
      </c>
      <c r="G252" s="127"/>
      <c r="H252" s="120"/>
      <c r="I252" s="120"/>
      <c r="J252" s="120"/>
      <c r="K252" s="120"/>
      <c r="L252" s="120"/>
      <c r="M252" s="120"/>
      <c r="N252" s="120"/>
      <c r="O252" s="120"/>
      <c r="P252" s="120"/>
      <c r="Q252" s="120"/>
    </row>
    <row r="253" customFormat="false" ht="16" hidden="false" customHeight="false" outlineLevel="0" collapsed="false">
      <c r="A253" s="115"/>
      <c r="B253" s="116"/>
      <c r="C253" s="116"/>
      <c r="D253" s="117"/>
      <c r="E253" s="117"/>
      <c r="F253" s="118" t="n">
        <f aca="false">F252+D253-E253</f>
        <v>12761.28</v>
      </c>
      <c r="G253" s="127"/>
      <c r="H253" s="120"/>
      <c r="I253" s="120"/>
      <c r="J253" s="120"/>
      <c r="K253" s="120"/>
      <c r="L253" s="120"/>
      <c r="M253" s="120"/>
      <c r="N253" s="120"/>
      <c r="O253" s="120"/>
      <c r="P253" s="120"/>
      <c r="Q253" s="120"/>
    </row>
    <row r="254" customFormat="false" ht="16" hidden="false" customHeight="false" outlineLevel="0" collapsed="false">
      <c r="A254" s="115"/>
      <c r="B254" s="116"/>
      <c r="C254" s="116"/>
      <c r="D254" s="117"/>
      <c r="E254" s="117"/>
      <c r="F254" s="118" t="n">
        <f aca="false">F253+D254-E254</f>
        <v>12761.28</v>
      </c>
      <c r="G254" s="127"/>
      <c r="H254" s="120"/>
      <c r="I254" s="120"/>
      <c r="J254" s="120"/>
      <c r="K254" s="120"/>
      <c r="L254" s="120"/>
      <c r="M254" s="120"/>
      <c r="N254" s="120"/>
      <c r="O254" s="120"/>
      <c r="P254" s="120"/>
      <c r="Q254" s="120"/>
    </row>
    <row r="255" customFormat="false" ht="16" hidden="false" customHeight="false" outlineLevel="0" collapsed="false">
      <c r="A255" s="115"/>
      <c r="B255" s="116"/>
      <c r="C255" s="116"/>
      <c r="D255" s="117"/>
      <c r="E255" s="117"/>
      <c r="F255" s="118" t="n">
        <f aca="false">F254+D255-E255</f>
        <v>12761.28</v>
      </c>
      <c r="G255" s="127"/>
      <c r="H255" s="120"/>
      <c r="I255" s="120"/>
      <c r="J255" s="120"/>
      <c r="K255" s="120"/>
      <c r="L255" s="120"/>
      <c r="M255" s="120"/>
      <c r="N255" s="120"/>
      <c r="O255" s="120"/>
      <c r="P255" s="120"/>
      <c r="Q255" s="120"/>
    </row>
    <row r="256" customFormat="false" ht="16" hidden="false" customHeight="false" outlineLevel="0" collapsed="false">
      <c r="A256" s="115"/>
      <c r="B256" s="116"/>
      <c r="C256" s="116"/>
      <c r="D256" s="117"/>
      <c r="E256" s="117"/>
      <c r="F256" s="118" t="n">
        <f aca="false">F255+D256-E256</f>
        <v>12761.28</v>
      </c>
      <c r="G256" s="127"/>
      <c r="H256" s="120"/>
      <c r="I256" s="120"/>
      <c r="J256" s="120"/>
      <c r="K256" s="120"/>
      <c r="L256" s="120"/>
      <c r="M256" s="120"/>
      <c r="N256" s="120"/>
      <c r="O256" s="120"/>
      <c r="P256" s="120"/>
      <c r="Q256" s="120"/>
    </row>
    <row r="257" customFormat="false" ht="16" hidden="false" customHeight="false" outlineLevel="0" collapsed="false">
      <c r="A257" s="115"/>
      <c r="B257" s="116"/>
      <c r="C257" s="116"/>
      <c r="D257" s="117"/>
      <c r="E257" s="117"/>
      <c r="F257" s="118" t="n">
        <f aca="false">F256+D257-E257</f>
        <v>12761.28</v>
      </c>
      <c r="G257" s="127"/>
      <c r="H257" s="120"/>
      <c r="I257" s="120"/>
      <c r="J257" s="120"/>
      <c r="K257" s="120"/>
      <c r="L257" s="120"/>
      <c r="M257" s="120"/>
      <c r="N257" s="120"/>
      <c r="O257" s="120"/>
      <c r="P257" s="120"/>
      <c r="Q257" s="120"/>
    </row>
    <row r="258" customFormat="false" ht="16" hidden="false" customHeight="false" outlineLevel="0" collapsed="false">
      <c r="A258" s="115"/>
      <c r="B258" s="116"/>
      <c r="C258" s="116"/>
      <c r="D258" s="117"/>
      <c r="E258" s="117"/>
      <c r="F258" s="118" t="n">
        <f aca="false">F257+D258-E258</f>
        <v>12761.28</v>
      </c>
      <c r="G258" s="127"/>
      <c r="H258" s="120"/>
      <c r="I258" s="120"/>
      <c r="J258" s="120"/>
      <c r="K258" s="120"/>
      <c r="L258" s="120"/>
      <c r="M258" s="120"/>
      <c r="N258" s="120"/>
      <c r="O258" s="120"/>
      <c r="P258" s="120"/>
      <c r="Q258" s="120"/>
    </row>
    <row r="259" customFormat="false" ht="16" hidden="false" customHeight="false" outlineLevel="0" collapsed="false">
      <c r="A259" s="115"/>
      <c r="B259" s="116"/>
      <c r="C259" s="116"/>
      <c r="D259" s="117"/>
      <c r="E259" s="117"/>
      <c r="F259" s="118" t="n">
        <f aca="false">F258+D259-E259</f>
        <v>12761.28</v>
      </c>
      <c r="G259" s="127"/>
      <c r="H259" s="120"/>
      <c r="I259" s="120"/>
      <c r="J259" s="120"/>
      <c r="K259" s="120"/>
      <c r="L259" s="120"/>
      <c r="M259" s="120"/>
      <c r="N259" s="120"/>
      <c r="O259" s="120"/>
      <c r="P259" s="120"/>
      <c r="Q259" s="120"/>
    </row>
    <row r="260" customFormat="false" ht="16" hidden="false" customHeight="false" outlineLevel="0" collapsed="false">
      <c r="A260" s="115"/>
      <c r="B260" s="116"/>
      <c r="C260" s="116"/>
      <c r="D260" s="117"/>
      <c r="E260" s="117"/>
      <c r="F260" s="118" t="n">
        <f aca="false">F259+D260-E260</f>
        <v>12761.28</v>
      </c>
      <c r="G260" s="127"/>
      <c r="H260" s="120"/>
      <c r="I260" s="120"/>
      <c r="J260" s="120"/>
      <c r="K260" s="120"/>
      <c r="L260" s="120"/>
      <c r="M260" s="120"/>
      <c r="N260" s="120"/>
      <c r="O260" s="120"/>
      <c r="P260" s="120"/>
      <c r="Q260" s="120"/>
    </row>
    <row r="261" customFormat="false" ht="16" hidden="false" customHeight="false" outlineLevel="0" collapsed="false">
      <c r="A261" s="115"/>
      <c r="B261" s="116"/>
      <c r="C261" s="116"/>
      <c r="D261" s="117"/>
      <c r="E261" s="117"/>
      <c r="F261" s="118" t="n">
        <f aca="false">F260+D261-E261</f>
        <v>12761.28</v>
      </c>
      <c r="G261" s="127"/>
      <c r="H261" s="120"/>
      <c r="I261" s="120"/>
      <c r="J261" s="120"/>
      <c r="K261" s="120"/>
      <c r="L261" s="120"/>
      <c r="M261" s="120"/>
      <c r="N261" s="120"/>
      <c r="O261" s="120"/>
      <c r="P261" s="120"/>
      <c r="Q261" s="120"/>
    </row>
    <row r="262" customFormat="false" ht="16" hidden="false" customHeight="false" outlineLevel="0" collapsed="false">
      <c r="A262" s="115"/>
      <c r="B262" s="116"/>
      <c r="C262" s="116"/>
      <c r="D262" s="117"/>
      <c r="E262" s="117"/>
      <c r="F262" s="118" t="n">
        <f aca="false">F261+D262-E262</f>
        <v>12761.28</v>
      </c>
      <c r="G262" s="127"/>
      <c r="H262" s="120"/>
      <c r="I262" s="120"/>
      <c r="J262" s="120"/>
      <c r="K262" s="120"/>
      <c r="L262" s="120"/>
      <c r="M262" s="120"/>
      <c r="N262" s="120"/>
      <c r="O262" s="120"/>
      <c r="P262" s="120"/>
      <c r="Q262" s="120"/>
    </row>
    <row r="263" customFormat="false" ht="16" hidden="false" customHeight="false" outlineLevel="0" collapsed="false">
      <c r="A263" s="115"/>
      <c r="B263" s="116"/>
      <c r="C263" s="116"/>
      <c r="D263" s="117"/>
      <c r="E263" s="117"/>
      <c r="F263" s="118" t="n">
        <f aca="false">F262+D263-E263</f>
        <v>12761.28</v>
      </c>
      <c r="G263" s="127"/>
      <c r="H263" s="120"/>
      <c r="I263" s="120"/>
      <c r="J263" s="120"/>
      <c r="K263" s="120"/>
      <c r="L263" s="120"/>
      <c r="M263" s="120"/>
      <c r="N263" s="120"/>
      <c r="O263" s="120"/>
      <c r="P263" s="120"/>
      <c r="Q263" s="120"/>
    </row>
    <row r="264" customFormat="false" ht="16" hidden="false" customHeight="false" outlineLevel="0" collapsed="false">
      <c r="A264" s="115"/>
      <c r="B264" s="116"/>
      <c r="C264" s="116"/>
      <c r="D264" s="117"/>
      <c r="E264" s="117"/>
      <c r="F264" s="118" t="n">
        <f aca="false">F263+D264-E264</f>
        <v>12761.28</v>
      </c>
      <c r="G264" s="127"/>
      <c r="H264" s="120"/>
      <c r="I264" s="120"/>
      <c r="J264" s="120"/>
      <c r="K264" s="120"/>
      <c r="L264" s="120"/>
      <c r="M264" s="120"/>
      <c r="N264" s="120"/>
      <c r="O264" s="120"/>
      <c r="P264" s="120"/>
      <c r="Q264" s="120"/>
    </row>
    <row r="265" customFormat="false" ht="16" hidden="false" customHeight="false" outlineLevel="0" collapsed="false">
      <c r="A265" s="115"/>
      <c r="B265" s="116"/>
      <c r="C265" s="116"/>
      <c r="D265" s="117"/>
      <c r="E265" s="117"/>
      <c r="F265" s="118" t="n">
        <f aca="false">F264+D265-E265</f>
        <v>12761.28</v>
      </c>
      <c r="G265" s="127"/>
      <c r="H265" s="120"/>
      <c r="I265" s="120"/>
      <c r="J265" s="120"/>
      <c r="K265" s="120"/>
      <c r="L265" s="120"/>
      <c r="M265" s="120"/>
      <c r="N265" s="120"/>
      <c r="O265" s="120"/>
      <c r="P265" s="120"/>
      <c r="Q265" s="120"/>
    </row>
    <row r="266" customFormat="false" ht="16" hidden="false" customHeight="false" outlineLevel="0" collapsed="false">
      <c r="A266" s="115"/>
      <c r="B266" s="116"/>
      <c r="C266" s="116"/>
      <c r="D266" s="117"/>
      <c r="E266" s="117"/>
      <c r="F266" s="118" t="n">
        <f aca="false">F265+D266-E266</f>
        <v>12761.28</v>
      </c>
      <c r="G266" s="127"/>
      <c r="H266" s="120"/>
      <c r="I266" s="120"/>
      <c r="J266" s="120"/>
      <c r="K266" s="120"/>
      <c r="L266" s="120"/>
      <c r="M266" s="120"/>
      <c r="N266" s="120"/>
      <c r="O266" s="120"/>
      <c r="P266" s="120"/>
      <c r="Q266" s="120"/>
    </row>
    <row r="267" customFormat="false" ht="16" hidden="false" customHeight="false" outlineLevel="0" collapsed="false">
      <c r="A267" s="115"/>
      <c r="B267" s="116"/>
      <c r="C267" s="116"/>
      <c r="D267" s="117"/>
      <c r="E267" s="117"/>
      <c r="F267" s="118" t="n">
        <f aca="false">F266+D267-E267</f>
        <v>12761.28</v>
      </c>
      <c r="G267" s="127"/>
      <c r="H267" s="120"/>
      <c r="I267" s="120"/>
      <c r="J267" s="120"/>
      <c r="K267" s="120"/>
      <c r="L267" s="120"/>
      <c r="M267" s="120"/>
      <c r="N267" s="120"/>
      <c r="O267" s="120"/>
      <c r="P267" s="120"/>
      <c r="Q267" s="120"/>
    </row>
    <row r="268" customFormat="false" ht="16" hidden="false" customHeight="false" outlineLevel="0" collapsed="false">
      <c r="A268" s="115"/>
      <c r="B268" s="116"/>
      <c r="C268" s="116"/>
      <c r="D268" s="117"/>
      <c r="E268" s="117"/>
      <c r="F268" s="118" t="n">
        <f aca="false">F267+D268-E268</f>
        <v>12761.28</v>
      </c>
      <c r="G268" s="127"/>
      <c r="H268" s="120"/>
      <c r="I268" s="120"/>
      <c r="J268" s="120"/>
      <c r="K268" s="120"/>
      <c r="L268" s="120"/>
      <c r="M268" s="120"/>
      <c r="N268" s="120"/>
      <c r="O268" s="120"/>
      <c r="P268" s="120"/>
      <c r="Q268" s="120"/>
    </row>
    <row r="269" customFormat="false" ht="16" hidden="false" customHeight="false" outlineLevel="0" collapsed="false">
      <c r="A269" s="115"/>
      <c r="B269" s="116"/>
      <c r="C269" s="116"/>
      <c r="D269" s="117"/>
      <c r="E269" s="117"/>
      <c r="F269" s="118" t="n">
        <f aca="false">F268+D269-E269</f>
        <v>12761.28</v>
      </c>
      <c r="G269" s="127"/>
      <c r="H269" s="120"/>
      <c r="I269" s="120"/>
      <c r="J269" s="120"/>
      <c r="K269" s="120"/>
      <c r="L269" s="120"/>
      <c r="M269" s="120"/>
      <c r="N269" s="120"/>
      <c r="O269" s="120"/>
      <c r="P269" s="120"/>
      <c r="Q269" s="120"/>
    </row>
    <row r="270" customFormat="false" ht="16" hidden="false" customHeight="false" outlineLevel="0" collapsed="false">
      <c r="A270" s="115"/>
      <c r="B270" s="116"/>
      <c r="C270" s="116"/>
      <c r="D270" s="117"/>
      <c r="E270" s="117"/>
      <c r="F270" s="118" t="n">
        <f aca="false">F269+D270-E270</f>
        <v>12761.28</v>
      </c>
      <c r="G270" s="127"/>
      <c r="H270" s="120"/>
      <c r="I270" s="120"/>
      <c r="J270" s="120"/>
      <c r="K270" s="120"/>
      <c r="L270" s="120"/>
      <c r="M270" s="120"/>
      <c r="N270" s="120"/>
      <c r="O270" s="120"/>
      <c r="P270" s="120"/>
      <c r="Q270" s="120"/>
    </row>
    <row r="271" customFormat="false" ht="16" hidden="false" customHeight="false" outlineLevel="0" collapsed="false">
      <c r="A271" s="115"/>
      <c r="B271" s="116"/>
      <c r="C271" s="116"/>
      <c r="D271" s="117"/>
      <c r="E271" s="117"/>
      <c r="F271" s="118" t="n">
        <f aca="false">F270+D271-E271</f>
        <v>12761.28</v>
      </c>
      <c r="G271" s="127"/>
      <c r="H271" s="120"/>
      <c r="I271" s="120"/>
      <c r="J271" s="120"/>
      <c r="K271" s="120"/>
      <c r="L271" s="120"/>
      <c r="M271" s="120"/>
      <c r="N271" s="120"/>
      <c r="O271" s="120"/>
      <c r="P271" s="120"/>
      <c r="Q271" s="120"/>
    </row>
    <row r="272" customFormat="false" ht="16" hidden="false" customHeight="false" outlineLevel="0" collapsed="false">
      <c r="A272" s="115"/>
      <c r="B272" s="116"/>
      <c r="C272" s="116"/>
      <c r="D272" s="117"/>
      <c r="E272" s="117"/>
      <c r="F272" s="118" t="n">
        <f aca="false">F271+D272-E272</f>
        <v>12761.28</v>
      </c>
      <c r="G272" s="127"/>
      <c r="H272" s="120"/>
      <c r="I272" s="120"/>
      <c r="J272" s="120"/>
      <c r="K272" s="120"/>
      <c r="L272" s="120"/>
      <c r="M272" s="120"/>
      <c r="N272" s="120"/>
      <c r="O272" s="120"/>
      <c r="P272" s="120"/>
      <c r="Q272" s="120"/>
    </row>
    <row r="273" customFormat="false" ht="16" hidden="false" customHeight="false" outlineLevel="0" collapsed="false">
      <c r="A273" s="115"/>
      <c r="B273" s="116"/>
      <c r="C273" s="116"/>
      <c r="D273" s="117"/>
      <c r="E273" s="117"/>
      <c r="F273" s="118" t="n">
        <f aca="false">F272+D273-E273</f>
        <v>12761.28</v>
      </c>
      <c r="G273" s="127"/>
      <c r="H273" s="120"/>
      <c r="I273" s="120"/>
      <c r="J273" s="120"/>
      <c r="K273" s="120"/>
      <c r="L273" s="120"/>
      <c r="M273" s="120"/>
      <c r="N273" s="120"/>
      <c r="O273" s="120"/>
      <c r="P273" s="120"/>
      <c r="Q273" s="120"/>
    </row>
    <row r="274" customFormat="false" ht="16" hidden="false" customHeight="false" outlineLevel="0" collapsed="false">
      <c r="A274" s="115"/>
      <c r="B274" s="116"/>
      <c r="C274" s="116"/>
      <c r="D274" s="117"/>
      <c r="E274" s="117"/>
      <c r="F274" s="118" t="n">
        <f aca="false">F273+D274-E274</f>
        <v>12761.28</v>
      </c>
      <c r="G274" s="127"/>
      <c r="H274" s="120"/>
      <c r="I274" s="120"/>
      <c r="J274" s="120"/>
      <c r="K274" s="120"/>
      <c r="L274" s="120"/>
      <c r="M274" s="120"/>
      <c r="N274" s="120"/>
      <c r="O274" s="120"/>
      <c r="P274" s="120"/>
      <c r="Q274" s="120"/>
    </row>
    <row r="275" customFormat="false" ht="16" hidden="false" customHeight="false" outlineLevel="0" collapsed="false">
      <c r="A275" s="115"/>
      <c r="B275" s="116"/>
      <c r="C275" s="116"/>
      <c r="D275" s="117"/>
      <c r="E275" s="117"/>
      <c r="F275" s="118" t="n">
        <f aca="false">F274+D275-E275</f>
        <v>12761.28</v>
      </c>
      <c r="G275" s="127"/>
      <c r="H275" s="120"/>
      <c r="I275" s="120"/>
      <c r="J275" s="120"/>
      <c r="K275" s="120"/>
      <c r="L275" s="120"/>
      <c r="M275" s="120"/>
      <c r="N275" s="120"/>
      <c r="O275" s="120"/>
      <c r="P275" s="120"/>
      <c r="Q275" s="120"/>
    </row>
    <row r="276" customFormat="false" ht="16" hidden="false" customHeight="false" outlineLevel="0" collapsed="false">
      <c r="A276" s="115"/>
      <c r="B276" s="116"/>
      <c r="C276" s="116"/>
      <c r="D276" s="117"/>
      <c r="E276" s="117"/>
      <c r="F276" s="118" t="n">
        <f aca="false">F275+D276-E276</f>
        <v>12761.28</v>
      </c>
      <c r="G276" s="127"/>
      <c r="H276" s="120"/>
      <c r="I276" s="120"/>
      <c r="J276" s="120"/>
      <c r="K276" s="120"/>
      <c r="L276" s="120"/>
      <c r="M276" s="120"/>
      <c r="N276" s="120"/>
      <c r="O276" s="120"/>
      <c r="P276" s="120"/>
      <c r="Q276" s="120"/>
    </row>
    <row r="277" customFormat="false" ht="16" hidden="false" customHeight="false" outlineLevel="0" collapsed="false">
      <c r="A277" s="115"/>
      <c r="B277" s="116"/>
      <c r="C277" s="116"/>
      <c r="D277" s="117"/>
      <c r="E277" s="117"/>
      <c r="F277" s="118" t="n">
        <f aca="false">F276+D277-E277</f>
        <v>12761.28</v>
      </c>
      <c r="G277" s="127"/>
      <c r="H277" s="120"/>
      <c r="I277" s="120"/>
      <c r="J277" s="120"/>
      <c r="K277" s="120"/>
      <c r="L277" s="120"/>
      <c r="M277" s="120"/>
      <c r="N277" s="120"/>
      <c r="O277" s="120"/>
      <c r="P277" s="120"/>
      <c r="Q277" s="120"/>
    </row>
    <row r="278" customFormat="false" ht="16" hidden="false" customHeight="false" outlineLevel="0" collapsed="false">
      <c r="A278" s="115"/>
      <c r="B278" s="116"/>
      <c r="C278" s="116"/>
      <c r="D278" s="117"/>
      <c r="E278" s="117"/>
      <c r="F278" s="118" t="n">
        <f aca="false">F277+D278-E278</f>
        <v>12761.28</v>
      </c>
      <c r="G278" s="127"/>
      <c r="H278" s="120"/>
      <c r="I278" s="120"/>
      <c r="J278" s="120"/>
      <c r="K278" s="120"/>
      <c r="L278" s="120"/>
      <c r="M278" s="120"/>
      <c r="N278" s="120"/>
      <c r="O278" s="120"/>
      <c r="P278" s="120"/>
      <c r="Q278" s="120"/>
    </row>
    <row r="279" customFormat="false" ht="16" hidden="false" customHeight="false" outlineLevel="0" collapsed="false">
      <c r="A279" s="115"/>
      <c r="B279" s="116"/>
      <c r="C279" s="116"/>
      <c r="D279" s="117"/>
      <c r="E279" s="117"/>
      <c r="F279" s="118" t="n">
        <f aca="false">F278+D279-E279</f>
        <v>12761.28</v>
      </c>
      <c r="G279" s="127"/>
      <c r="H279" s="120"/>
      <c r="I279" s="120"/>
      <c r="J279" s="120"/>
      <c r="K279" s="120"/>
      <c r="L279" s="120"/>
      <c r="M279" s="120"/>
      <c r="N279" s="120"/>
      <c r="O279" s="120"/>
      <c r="P279" s="120"/>
      <c r="Q279" s="120"/>
    </row>
    <row r="280" customFormat="false" ht="16" hidden="false" customHeight="false" outlineLevel="0" collapsed="false">
      <c r="A280" s="115"/>
      <c r="B280" s="116"/>
      <c r="C280" s="116"/>
      <c r="D280" s="117"/>
      <c r="E280" s="117"/>
      <c r="F280" s="118" t="n">
        <f aca="false">F279+D280-E280</f>
        <v>12761.28</v>
      </c>
      <c r="G280" s="127"/>
      <c r="H280" s="120"/>
      <c r="I280" s="120"/>
      <c r="J280" s="120"/>
      <c r="K280" s="120"/>
      <c r="L280" s="120"/>
      <c r="M280" s="120"/>
      <c r="N280" s="120"/>
      <c r="O280" s="120"/>
      <c r="P280" s="120"/>
      <c r="Q280" s="120"/>
    </row>
    <row r="281" customFormat="false" ht="16" hidden="false" customHeight="false" outlineLevel="0" collapsed="false">
      <c r="A281" s="115"/>
      <c r="B281" s="116"/>
      <c r="C281" s="116"/>
      <c r="D281" s="117"/>
      <c r="E281" s="117"/>
      <c r="F281" s="118" t="n">
        <f aca="false">F280+D281-E281</f>
        <v>12761.28</v>
      </c>
      <c r="G281" s="127"/>
      <c r="H281" s="120"/>
      <c r="I281" s="120"/>
      <c r="J281" s="120"/>
      <c r="K281" s="120"/>
      <c r="L281" s="120"/>
      <c r="M281" s="120"/>
      <c r="N281" s="120"/>
      <c r="O281" s="120"/>
      <c r="P281" s="120"/>
      <c r="Q281" s="120"/>
    </row>
    <row r="282" customFormat="false" ht="16" hidden="false" customHeight="false" outlineLevel="0" collapsed="false">
      <c r="A282" s="115"/>
      <c r="B282" s="116"/>
      <c r="C282" s="116"/>
      <c r="D282" s="117"/>
      <c r="E282" s="117"/>
      <c r="F282" s="118" t="n">
        <f aca="false">F281+D282-E282</f>
        <v>12761.28</v>
      </c>
      <c r="G282" s="127"/>
      <c r="H282" s="120"/>
      <c r="I282" s="120"/>
      <c r="J282" s="120"/>
      <c r="K282" s="120"/>
      <c r="L282" s="120"/>
      <c r="M282" s="120"/>
      <c r="N282" s="120"/>
      <c r="O282" s="120"/>
      <c r="P282" s="120"/>
      <c r="Q282" s="120"/>
    </row>
    <row r="283" customFormat="false" ht="16" hidden="false" customHeight="false" outlineLevel="0" collapsed="false">
      <c r="A283" s="115"/>
      <c r="B283" s="116"/>
      <c r="C283" s="116"/>
      <c r="D283" s="117"/>
      <c r="E283" s="117"/>
      <c r="F283" s="118" t="n">
        <f aca="false">F282+D283-E283</f>
        <v>12761.28</v>
      </c>
      <c r="G283" s="127"/>
      <c r="H283" s="120"/>
      <c r="I283" s="120"/>
      <c r="J283" s="120"/>
      <c r="K283" s="120"/>
      <c r="L283" s="120"/>
      <c r="M283" s="120"/>
      <c r="N283" s="120"/>
      <c r="O283" s="120"/>
      <c r="P283" s="120"/>
      <c r="Q283" s="120"/>
    </row>
    <row r="284" customFormat="false" ht="16" hidden="false" customHeight="false" outlineLevel="0" collapsed="false">
      <c r="A284" s="115"/>
      <c r="B284" s="116"/>
      <c r="C284" s="116"/>
      <c r="D284" s="117"/>
      <c r="E284" s="117"/>
      <c r="F284" s="118" t="n">
        <f aca="false">F283+D284-E284</f>
        <v>12761.28</v>
      </c>
      <c r="G284" s="127"/>
      <c r="H284" s="120"/>
      <c r="I284" s="120"/>
      <c r="J284" s="120"/>
      <c r="K284" s="120"/>
      <c r="L284" s="120"/>
      <c r="M284" s="120"/>
      <c r="N284" s="120"/>
      <c r="O284" s="120"/>
      <c r="P284" s="120"/>
      <c r="Q284" s="120"/>
    </row>
    <row r="285" customFormat="false" ht="16" hidden="false" customHeight="false" outlineLevel="0" collapsed="false">
      <c r="A285" s="115"/>
      <c r="B285" s="116"/>
      <c r="C285" s="116"/>
      <c r="D285" s="117"/>
      <c r="E285" s="117"/>
      <c r="F285" s="118" t="n">
        <f aca="false">F284+D285-E285</f>
        <v>12761.28</v>
      </c>
      <c r="G285" s="127"/>
      <c r="H285" s="120"/>
      <c r="I285" s="120"/>
      <c r="J285" s="120"/>
      <c r="K285" s="120"/>
      <c r="L285" s="120"/>
      <c r="M285" s="120"/>
      <c r="N285" s="120"/>
      <c r="O285" s="120"/>
      <c r="P285" s="120"/>
      <c r="Q285" s="120"/>
    </row>
    <row r="286" customFormat="false" ht="16" hidden="false" customHeight="false" outlineLevel="0" collapsed="false">
      <c r="A286" s="115"/>
      <c r="B286" s="116"/>
      <c r="C286" s="116"/>
      <c r="D286" s="117"/>
      <c r="E286" s="117"/>
      <c r="F286" s="118" t="n">
        <f aca="false">F285+D286-E286</f>
        <v>12761.28</v>
      </c>
      <c r="G286" s="127"/>
      <c r="H286" s="120"/>
      <c r="I286" s="120"/>
      <c r="J286" s="120"/>
      <c r="K286" s="120"/>
      <c r="L286" s="120"/>
      <c r="M286" s="120"/>
      <c r="N286" s="120"/>
      <c r="O286" s="120"/>
      <c r="P286" s="120"/>
      <c r="Q286" s="120"/>
    </row>
    <row r="287" customFormat="false" ht="16" hidden="false" customHeight="false" outlineLevel="0" collapsed="false">
      <c r="A287" s="115"/>
      <c r="B287" s="116"/>
      <c r="C287" s="116"/>
      <c r="D287" s="117"/>
      <c r="E287" s="117"/>
      <c r="F287" s="118" t="n">
        <f aca="false">F286+D287-E287</f>
        <v>12761.28</v>
      </c>
      <c r="G287" s="127"/>
      <c r="H287" s="120"/>
      <c r="I287" s="120"/>
      <c r="J287" s="120"/>
      <c r="K287" s="120"/>
      <c r="L287" s="120"/>
      <c r="M287" s="120"/>
      <c r="N287" s="120"/>
      <c r="O287" s="120"/>
      <c r="P287" s="120"/>
      <c r="Q287" s="120"/>
    </row>
    <row r="288" customFormat="false" ht="16" hidden="false" customHeight="false" outlineLevel="0" collapsed="false">
      <c r="A288" s="115"/>
      <c r="B288" s="116"/>
      <c r="C288" s="116"/>
      <c r="D288" s="117"/>
      <c r="E288" s="117"/>
      <c r="F288" s="118" t="n">
        <f aca="false">F287+D288-E288</f>
        <v>12761.28</v>
      </c>
      <c r="G288" s="127"/>
      <c r="H288" s="120"/>
      <c r="I288" s="120"/>
      <c r="J288" s="120"/>
      <c r="K288" s="120"/>
      <c r="L288" s="120"/>
      <c r="M288" s="120"/>
      <c r="N288" s="120"/>
      <c r="O288" s="120"/>
      <c r="P288" s="120"/>
      <c r="Q288" s="120"/>
    </row>
    <row r="289" customFormat="false" ht="16" hidden="false" customHeight="false" outlineLevel="0" collapsed="false">
      <c r="A289" s="115"/>
      <c r="B289" s="116"/>
      <c r="C289" s="116"/>
      <c r="D289" s="117"/>
      <c r="E289" s="117"/>
      <c r="F289" s="118" t="n">
        <f aca="false">F288+D289-E289</f>
        <v>12761.28</v>
      </c>
      <c r="G289" s="127"/>
      <c r="H289" s="120"/>
      <c r="I289" s="120"/>
      <c r="J289" s="120"/>
      <c r="K289" s="120"/>
      <c r="L289" s="120"/>
      <c r="M289" s="120"/>
      <c r="N289" s="120"/>
      <c r="O289" s="120"/>
      <c r="P289" s="120"/>
      <c r="Q289" s="120"/>
    </row>
    <row r="290" customFormat="false" ht="16" hidden="false" customHeight="false" outlineLevel="0" collapsed="false">
      <c r="A290" s="115"/>
      <c r="B290" s="116"/>
      <c r="C290" s="116"/>
      <c r="D290" s="117"/>
      <c r="E290" s="117"/>
      <c r="F290" s="118" t="n">
        <f aca="false">F289+D290-E290</f>
        <v>12761.28</v>
      </c>
      <c r="G290" s="127"/>
      <c r="H290" s="120"/>
      <c r="I290" s="120"/>
      <c r="J290" s="120"/>
      <c r="K290" s="120"/>
      <c r="L290" s="120"/>
      <c r="M290" s="120"/>
      <c r="N290" s="120"/>
      <c r="O290" s="120"/>
      <c r="P290" s="120"/>
      <c r="Q290" s="120"/>
    </row>
    <row r="291" customFormat="false" ht="16" hidden="false" customHeight="false" outlineLevel="0" collapsed="false">
      <c r="A291" s="115"/>
      <c r="B291" s="116"/>
      <c r="C291" s="116"/>
      <c r="D291" s="117"/>
      <c r="E291" s="117"/>
      <c r="F291" s="118" t="n">
        <f aca="false">F290+D291-E291</f>
        <v>12761.28</v>
      </c>
      <c r="G291" s="127"/>
      <c r="H291" s="120"/>
      <c r="I291" s="120"/>
      <c r="J291" s="120"/>
      <c r="K291" s="120"/>
      <c r="L291" s="120"/>
      <c r="M291" s="120"/>
      <c r="N291" s="120"/>
      <c r="O291" s="120"/>
      <c r="P291" s="120"/>
      <c r="Q291" s="120"/>
    </row>
    <row r="292" customFormat="false" ht="16" hidden="false" customHeight="false" outlineLevel="0" collapsed="false">
      <c r="A292" s="115"/>
      <c r="B292" s="116"/>
      <c r="C292" s="116"/>
      <c r="D292" s="117"/>
      <c r="E292" s="117"/>
      <c r="F292" s="118" t="n">
        <f aca="false">F291+D292-E292</f>
        <v>12761.28</v>
      </c>
      <c r="G292" s="127"/>
      <c r="H292" s="120"/>
      <c r="I292" s="120"/>
      <c r="J292" s="120"/>
      <c r="K292" s="120"/>
      <c r="L292" s="120"/>
      <c r="M292" s="120"/>
      <c r="N292" s="120"/>
      <c r="O292" s="120"/>
      <c r="P292" s="120"/>
      <c r="Q292" s="120"/>
    </row>
    <row r="293" customFormat="false" ht="16" hidden="false" customHeight="false" outlineLevel="0" collapsed="false">
      <c r="A293" s="115"/>
      <c r="B293" s="116"/>
      <c r="C293" s="116"/>
      <c r="D293" s="117"/>
      <c r="E293" s="117"/>
      <c r="F293" s="118" t="n">
        <f aca="false">F292+D293-E293</f>
        <v>12761.28</v>
      </c>
      <c r="G293" s="127"/>
      <c r="H293" s="120"/>
      <c r="I293" s="120"/>
      <c r="J293" s="120"/>
      <c r="K293" s="120"/>
      <c r="L293" s="120"/>
      <c r="M293" s="120"/>
      <c r="N293" s="120"/>
      <c r="O293" s="120"/>
      <c r="P293" s="120"/>
      <c r="Q293" s="120"/>
    </row>
    <row r="294" customFormat="false" ht="16" hidden="false" customHeight="false" outlineLevel="0" collapsed="false">
      <c r="A294" s="115"/>
      <c r="B294" s="116"/>
      <c r="C294" s="116"/>
      <c r="D294" s="117"/>
      <c r="E294" s="117"/>
      <c r="F294" s="118" t="n">
        <f aca="false">F293+D294-E294</f>
        <v>12761.28</v>
      </c>
      <c r="G294" s="127"/>
      <c r="H294" s="120"/>
      <c r="I294" s="120"/>
      <c r="J294" s="120"/>
      <c r="K294" s="120"/>
      <c r="L294" s="120"/>
      <c r="M294" s="120"/>
      <c r="N294" s="120"/>
      <c r="O294" s="120"/>
      <c r="P294" s="120"/>
      <c r="Q294" s="120"/>
    </row>
    <row r="295" customFormat="false" ht="16" hidden="false" customHeight="false" outlineLevel="0" collapsed="false">
      <c r="A295" s="115"/>
      <c r="B295" s="116"/>
      <c r="C295" s="116"/>
      <c r="D295" s="117"/>
      <c r="E295" s="117"/>
      <c r="F295" s="118" t="n">
        <f aca="false">F294+D295-E295</f>
        <v>12761.28</v>
      </c>
      <c r="G295" s="127"/>
      <c r="H295" s="120"/>
      <c r="I295" s="120"/>
      <c r="J295" s="120"/>
      <c r="K295" s="120"/>
      <c r="L295" s="120"/>
      <c r="M295" s="120"/>
      <c r="N295" s="120"/>
      <c r="O295" s="120"/>
      <c r="P295" s="120"/>
      <c r="Q295" s="120"/>
    </row>
    <row r="296" customFormat="false" ht="16" hidden="false" customHeight="false" outlineLevel="0" collapsed="false">
      <c r="A296" s="115"/>
      <c r="B296" s="116"/>
      <c r="C296" s="116"/>
      <c r="D296" s="117"/>
      <c r="E296" s="117"/>
      <c r="F296" s="118" t="n">
        <f aca="false">F295+D296-E296</f>
        <v>12761.28</v>
      </c>
      <c r="G296" s="127"/>
      <c r="H296" s="120"/>
      <c r="I296" s="120"/>
      <c r="J296" s="120"/>
      <c r="K296" s="120"/>
      <c r="L296" s="120"/>
      <c r="M296" s="120"/>
      <c r="N296" s="120"/>
      <c r="O296" s="120"/>
      <c r="P296" s="120"/>
      <c r="Q296" s="120"/>
    </row>
    <row r="297" customFormat="false" ht="16" hidden="false" customHeight="false" outlineLevel="0" collapsed="false">
      <c r="A297" s="115"/>
      <c r="B297" s="116"/>
      <c r="C297" s="116"/>
      <c r="D297" s="117"/>
      <c r="E297" s="117"/>
      <c r="F297" s="118" t="n">
        <f aca="false">F296+D297-E297</f>
        <v>12761.28</v>
      </c>
      <c r="G297" s="127"/>
      <c r="H297" s="120"/>
      <c r="I297" s="120"/>
      <c r="J297" s="120"/>
      <c r="K297" s="120"/>
      <c r="L297" s="120"/>
      <c r="M297" s="120"/>
      <c r="N297" s="120"/>
      <c r="O297" s="120"/>
      <c r="P297" s="120"/>
      <c r="Q297" s="120"/>
    </row>
    <row r="298" customFormat="false" ht="16" hidden="false" customHeight="false" outlineLevel="0" collapsed="false">
      <c r="A298" s="115"/>
      <c r="B298" s="116"/>
      <c r="C298" s="116"/>
      <c r="D298" s="117"/>
      <c r="E298" s="117"/>
      <c r="F298" s="118" t="n">
        <f aca="false">F297+D298-E298</f>
        <v>12761.28</v>
      </c>
      <c r="G298" s="127"/>
      <c r="H298" s="120"/>
      <c r="I298" s="120"/>
      <c r="J298" s="120"/>
      <c r="K298" s="120"/>
      <c r="L298" s="120"/>
      <c r="M298" s="120"/>
      <c r="N298" s="120"/>
      <c r="O298" s="120"/>
      <c r="P298" s="120"/>
      <c r="Q298" s="120"/>
    </row>
    <row r="299" customFormat="false" ht="16" hidden="false" customHeight="false" outlineLevel="0" collapsed="false">
      <c r="A299" s="115"/>
      <c r="B299" s="116"/>
      <c r="C299" s="116"/>
      <c r="D299" s="117"/>
      <c r="E299" s="117"/>
      <c r="F299" s="118" t="n">
        <f aca="false">F298+D299-E299</f>
        <v>12761.28</v>
      </c>
      <c r="G299" s="127"/>
      <c r="H299" s="120"/>
      <c r="I299" s="120"/>
      <c r="J299" s="120"/>
      <c r="K299" s="120"/>
      <c r="L299" s="120"/>
      <c r="M299" s="120"/>
      <c r="N299" s="120"/>
      <c r="O299" s="120"/>
      <c r="P299" s="120"/>
      <c r="Q299" s="120"/>
    </row>
    <row r="300" customFormat="false" ht="16" hidden="false" customHeight="false" outlineLevel="0" collapsed="false">
      <c r="A300" s="115"/>
      <c r="B300" s="116"/>
      <c r="C300" s="116"/>
      <c r="D300" s="117"/>
      <c r="E300" s="117"/>
      <c r="F300" s="118" t="n">
        <f aca="false">F299+D300-E300</f>
        <v>12761.28</v>
      </c>
      <c r="G300" s="127"/>
      <c r="H300" s="120"/>
      <c r="I300" s="120"/>
      <c r="J300" s="120"/>
      <c r="K300" s="120"/>
      <c r="L300" s="120"/>
      <c r="M300" s="120"/>
      <c r="N300" s="120"/>
      <c r="O300" s="120"/>
      <c r="P300" s="120"/>
      <c r="Q300" s="120"/>
    </row>
    <row r="301" customFormat="false" ht="16" hidden="false" customHeight="false" outlineLevel="0" collapsed="false">
      <c r="A301" s="115"/>
      <c r="B301" s="116"/>
      <c r="C301" s="116"/>
      <c r="D301" s="117"/>
      <c r="E301" s="117"/>
      <c r="F301" s="118" t="n">
        <f aca="false">F300+D301-E301</f>
        <v>12761.28</v>
      </c>
      <c r="G301" s="127"/>
      <c r="H301" s="120"/>
      <c r="I301" s="120"/>
      <c r="J301" s="120"/>
      <c r="K301" s="120"/>
      <c r="L301" s="120"/>
      <c r="M301" s="120"/>
      <c r="N301" s="120"/>
      <c r="O301" s="120"/>
      <c r="P301" s="120"/>
      <c r="Q301" s="120"/>
    </row>
    <row r="302" customFormat="false" ht="16" hidden="false" customHeight="false" outlineLevel="0" collapsed="false">
      <c r="A302" s="115"/>
      <c r="B302" s="116"/>
      <c r="C302" s="116"/>
      <c r="D302" s="117"/>
      <c r="E302" s="117"/>
      <c r="F302" s="118" t="n">
        <f aca="false">F301+D302-E302</f>
        <v>12761.28</v>
      </c>
      <c r="G302" s="127"/>
      <c r="H302" s="120"/>
      <c r="I302" s="120"/>
      <c r="J302" s="120"/>
      <c r="K302" s="120"/>
      <c r="L302" s="120"/>
      <c r="M302" s="120"/>
      <c r="N302" s="120"/>
      <c r="O302" s="120"/>
      <c r="P302" s="120"/>
      <c r="Q302" s="120"/>
    </row>
    <row r="303" customFormat="false" ht="16" hidden="false" customHeight="false" outlineLevel="0" collapsed="false">
      <c r="A303" s="115"/>
      <c r="B303" s="116"/>
      <c r="C303" s="116"/>
      <c r="D303" s="117"/>
      <c r="E303" s="117"/>
      <c r="F303" s="118" t="n">
        <f aca="false">F302+D303-E303</f>
        <v>12761.28</v>
      </c>
      <c r="G303" s="127"/>
      <c r="H303" s="120"/>
      <c r="I303" s="120"/>
      <c r="J303" s="120"/>
      <c r="K303" s="120"/>
      <c r="L303" s="120"/>
      <c r="M303" s="120"/>
      <c r="N303" s="120"/>
      <c r="O303" s="120"/>
      <c r="P303" s="120"/>
      <c r="Q303" s="120"/>
    </row>
    <row r="304" customFormat="false" ht="16" hidden="false" customHeight="false" outlineLevel="0" collapsed="false">
      <c r="A304" s="115"/>
      <c r="B304" s="116"/>
      <c r="C304" s="116"/>
      <c r="D304" s="117"/>
      <c r="E304" s="117"/>
      <c r="F304" s="118" t="n">
        <f aca="false">F303+D304-E304</f>
        <v>12761.28</v>
      </c>
      <c r="G304" s="127"/>
      <c r="H304" s="120"/>
      <c r="I304" s="120"/>
      <c r="J304" s="120"/>
      <c r="K304" s="120"/>
      <c r="L304" s="120"/>
      <c r="M304" s="120"/>
      <c r="N304" s="120"/>
      <c r="O304" s="120"/>
      <c r="P304" s="120"/>
      <c r="Q304" s="120"/>
    </row>
    <row r="305" customFormat="false" ht="16" hidden="false" customHeight="false" outlineLevel="0" collapsed="false">
      <c r="A305" s="115"/>
      <c r="B305" s="116"/>
      <c r="C305" s="116"/>
      <c r="D305" s="117"/>
      <c r="E305" s="117"/>
      <c r="F305" s="118" t="n">
        <f aca="false">F304+D305-E305</f>
        <v>12761.28</v>
      </c>
      <c r="G305" s="127"/>
      <c r="H305" s="120"/>
      <c r="I305" s="120"/>
      <c r="J305" s="120"/>
      <c r="K305" s="120"/>
      <c r="L305" s="120"/>
      <c r="M305" s="120"/>
      <c r="N305" s="120"/>
      <c r="O305" s="120"/>
      <c r="P305" s="120"/>
      <c r="Q305" s="120"/>
    </row>
    <row r="306" customFormat="false" ht="16" hidden="false" customHeight="false" outlineLevel="0" collapsed="false">
      <c r="A306" s="115"/>
      <c r="B306" s="116"/>
      <c r="C306" s="116"/>
      <c r="D306" s="117"/>
      <c r="E306" s="117"/>
      <c r="F306" s="118" t="n">
        <f aca="false">F305+D306-E306</f>
        <v>12761.28</v>
      </c>
      <c r="G306" s="127"/>
      <c r="H306" s="120"/>
      <c r="I306" s="120"/>
      <c r="J306" s="120"/>
      <c r="K306" s="120"/>
      <c r="L306" s="120"/>
      <c r="M306" s="120"/>
      <c r="N306" s="120"/>
      <c r="O306" s="120"/>
      <c r="P306" s="120"/>
      <c r="Q306" s="120"/>
    </row>
    <row r="307" customFormat="false" ht="16" hidden="false" customHeight="false" outlineLevel="0" collapsed="false">
      <c r="A307" s="115"/>
      <c r="B307" s="116"/>
      <c r="C307" s="116"/>
      <c r="D307" s="117"/>
      <c r="E307" s="117"/>
      <c r="F307" s="118" t="n">
        <f aca="false">F306+D307-E307</f>
        <v>12761.28</v>
      </c>
      <c r="G307" s="127"/>
      <c r="H307" s="120"/>
      <c r="I307" s="120"/>
      <c r="J307" s="120"/>
      <c r="K307" s="120"/>
      <c r="L307" s="120"/>
      <c r="M307" s="120"/>
      <c r="N307" s="120"/>
      <c r="O307" s="120"/>
      <c r="P307" s="120"/>
      <c r="Q307" s="120"/>
    </row>
    <row r="308" customFormat="false" ht="16" hidden="false" customHeight="false" outlineLevel="0" collapsed="false">
      <c r="A308" s="115"/>
      <c r="B308" s="116"/>
      <c r="C308" s="116"/>
      <c r="D308" s="117"/>
      <c r="E308" s="117"/>
      <c r="F308" s="118" t="n">
        <f aca="false">F307+D308-E308</f>
        <v>12761.28</v>
      </c>
      <c r="G308" s="127"/>
      <c r="H308" s="120"/>
      <c r="I308" s="120"/>
      <c r="J308" s="120"/>
      <c r="K308" s="120"/>
      <c r="L308" s="120"/>
      <c r="M308" s="120"/>
      <c r="N308" s="120"/>
      <c r="O308" s="120"/>
      <c r="P308" s="120"/>
      <c r="Q308" s="120"/>
    </row>
    <row r="309" customFormat="false" ht="16" hidden="false" customHeight="false" outlineLevel="0" collapsed="false">
      <c r="A309" s="115"/>
      <c r="B309" s="116"/>
      <c r="C309" s="116"/>
      <c r="D309" s="117"/>
      <c r="E309" s="117"/>
      <c r="F309" s="118" t="n">
        <f aca="false">F308+D309-E309</f>
        <v>12761.28</v>
      </c>
      <c r="G309" s="127"/>
      <c r="H309" s="120"/>
      <c r="I309" s="120"/>
      <c r="J309" s="120"/>
      <c r="K309" s="120"/>
      <c r="L309" s="120"/>
      <c r="M309" s="120"/>
      <c r="N309" s="120"/>
      <c r="O309" s="120"/>
      <c r="P309" s="120"/>
      <c r="Q309" s="120"/>
    </row>
    <row r="310" customFormat="false" ht="16" hidden="false" customHeight="false" outlineLevel="0" collapsed="false">
      <c r="A310" s="115"/>
      <c r="B310" s="116"/>
      <c r="C310" s="116"/>
      <c r="D310" s="117"/>
      <c r="E310" s="117"/>
      <c r="F310" s="118" t="n">
        <f aca="false">F309+D310-E310</f>
        <v>12761.28</v>
      </c>
      <c r="G310" s="127"/>
      <c r="H310" s="120"/>
      <c r="I310" s="120"/>
      <c r="J310" s="120"/>
      <c r="K310" s="120"/>
      <c r="L310" s="120"/>
      <c r="M310" s="120"/>
      <c r="N310" s="120"/>
      <c r="O310" s="120"/>
      <c r="P310" s="120"/>
      <c r="Q310" s="120"/>
    </row>
    <row r="311" customFormat="false" ht="16" hidden="false" customHeight="false" outlineLevel="0" collapsed="false">
      <c r="A311" s="115"/>
      <c r="B311" s="116"/>
      <c r="C311" s="116"/>
      <c r="D311" s="117"/>
      <c r="E311" s="117"/>
      <c r="F311" s="118" t="n">
        <f aca="false">F310+D311-E311</f>
        <v>12761.28</v>
      </c>
      <c r="G311" s="127"/>
      <c r="H311" s="120"/>
      <c r="I311" s="120"/>
      <c r="J311" s="120"/>
      <c r="K311" s="120"/>
      <c r="L311" s="120"/>
      <c r="M311" s="120"/>
      <c r="N311" s="120"/>
      <c r="O311" s="120"/>
      <c r="P311" s="120"/>
      <c r="Q311" s="120"/>
    </row>
    <row r="312" customFormat="false" ht="16" hidden="false" customHeight="false" outlineLevel="0" collapsed="false">
      <c r="A312" s="115"/>
      <c r="B312" s="116"/>
      <c r="C312" s="116"/>
      <c r="D312" s="117"/>
      <c r="E312" s="117"/>
      <c r="F312" s="118" t="n">
        <f aca="false">F311+D312-E312</f>
        <v>12761.28</v>
      </c>
      <c r="G312" s="127"/>
      <c r="H312" s="120"/>
      <c r="I312" s="120"/>
      <c r="J312" s="120"/>
      <c r="K312" s="120"/>
      <c r="L312" s="120"/>
      <c r="M312" s="120"/>
      <c r="N312" s="120"/>
      <c r="O312" s="120"/>
      <c r="P312" s="120"/>
      <c r="Q312" s="120"/>
    </row>
    <row r="313" customFormat="false" ht="16" hidden="false" customHeight="false" outlineLevel="0" collapsed="false">
      <c r="A313" s="115"/>
      <c r="B313" s="116"/>
      <c r="C313" s="116"/>
      <c r="D313" s="117"/>
      <c r="E313" s="117"/>
      <c r="F313" s="118" t="n">
        <f aca="false">F312+D313-E313</f>
        <v>12761.28</v>
      </c>
      <c r="G313" s="127"/>
      <c r="H313" s="120"/>
      <c r="I313" s="120"/>
      <c r="J313" s="120"/>
      <c r="K313" s="120"/>
      <c r="L313" s="120"/>
      <c r="M313" s="120"/>
      <c r="N313" s="120"/>
      <c r="O313" s="120"/>
      <c r="P313" s="120"/>
      <c r="Q313" s="120"/>
    </row>
    <row r="314" customFormat="false" ht="16" hidden="false" customHeight="false" outlineLevel="0" collapsed="false">
      <c r="A314" s="115"/>
      <c r="B314" s="116"/>
      <c r="C314" s="116"/>
      <c r="D314" s="117"/>
      <c r="E314" s="117"/>
      <c r="F314" s="118" t="n">
        <f aca="false">F313+D314-E314</f>
        <v>12761.28</v>
      </c>
      <c r="G314" s="127"/>
      <c r="H314" s="120"/>
      <c r="I314" s="120"/>
      <c r="J314" s="120"/>
      <c r="K314" s="120"/>
      <c r="L314" s="120"/>
      <c r="M314" s="120"/>
      <c r="N314" s="120"/>
      <c r="O314" s="120"/>
      <c r="P314" s="120"/>
      <c r="Q314" s="120"/>
    </row>
    <row r="315" customFormat="false" ht="16" hidden="false" customHeight="false" outlineLevel="0" collapsed="false">
      <c r="A315" s="115"/>
      <c r="B315" s="116"/>
      <c r="C315" s="116"/>
      <c r="D315" s="117"/>
      <c r="E315" s="117"/>
      <c r="F315" s="118" t="n">
        <f aca="false">F314+D315-E315</f>
        <v>12761.28</v>
      </c>
      <c r="G315" s="127"/>
      <c r="H315" s="120"/>
      <c r="I315" s="120"/>
      <c r="J315" s="120"/>
      <c r="K315" s="120"/>
      <c r="L315" s="120"/>
      <c r="M315" s="120"/>
      <c r="N315" s="120"/>
      <c r="O315" s="120"/>
      <c r="P315" s="120"/>
      <c r="Q315" s="120"/>
    </row>
    <row r="316" customFormat="false" ht="16" hidden="false" customHeight="false" outlineLevel="0" collapsed="false">
      <c r="A316" s="115"/>
      <c r="B316" s="116"/>
      <c r="C316" s="116"/>
      <c r="D316" s="117"/>
      <c r="E316" s="117"/>
      <c r="F316" s="118" t="n">
        <f aca="false">F315+D316-E316</f>
        <v>12761.28</v>
      </c>
      <c r="G316" s="127"/>
      <c r="H316" s="120"/>
      <c r="I316" s="120"/>
      <c r="J316" s="120"/>
      <c r="K316" s="120"/>
      <c r="L316" s="120"/>
      <c r="M316" s="120"/>
      <c r="N316" s="120"/>
      <c r="O316" s="120"/>
      <c r="P316" s="120"/>
      <c r="Q316" s="120"/>
    </row>
    <row r="317" customFormat="false" ht="16" hidden="false" customHeight="false" outlineLevel="0" collapsed="false">
      <c r="A317" s="115"/>
      <c r="B317" s="116"/>
      <c r="C317" s="116"/>
      <c r="D317" s="117"/>
      <c r="E317" s="117"/>
      <c r="F317" s="118" t="n">
        <f aca="false">F316+D317-E317</f>
        <v>12761.28</v>
      </c>
      <c r="G317" s="127"/>
      <c r="H317" s="120"/>
      <c r="I317" s="120"/>
      <c r="J317" s="120"/>
      <c r="K317" s="120"/>
      <c r="L317" s="120"/>
      <c r="M317" s="120"/>
      <c r="N317" s="120"/>
      <c r="O317" s="120"/>
      <c r="P317" s="120"/>
      <c r="Q317" s="120"/>
    </row>
    <row r="318" customFormat="false" ht="16" hidden="false" customHeight="false" outlineLevel="0" collapsed="false">
      <c r="A318" s="115"/>
      <c r="B318" s="116"/>
      <c r="C318" s="116"/>
      <c r="D318" s="117"/>
      <c r="E318" s="117"/>
      <c r="F318" s="118" t="n">
        <f aca="false">F317+D318-E318</f>
        <v>12761.28</v>
      </c>
      <c r="G318" s="127"/>
      <c r="H318" s="120"/>
      <c r="I318" s="120"/>
      <c r="J318" s="120"/>
      <c r="K318" s="120"/>
      <c r="L318" s="120"/>
      <c r="M318" s="120"/>
      <c r="N318" s="120"/>
      <c r="O318" s="120"/>
      <c r="P318" s="120"/>
      <c r="Q318" s="120"/>
    </row>
    <row r="319" customFormat="false" ht="16" hidden="false" customHeight="false" outlineLevel="0" collapsed="false">
      <c r="A319" s="115"/>
      <c r="B319" s="116"/>
      <c r="C319" s="116"/>
      <c r="D319" s="117"/>
      <c r="E319" s="117"/>
      <c r="F319" s="118" t="n">
        <f aca="false">F318+D319-E319</f>
        <v>12761.28</v>
      </c>
      <c r="G319" s="127"/>
      <c r="H319" s="120"/>
      <c r="I319" s="120"/>
      <c r="J319" s="120"/>
      <c r="K319" s="120"/>
      <c r="L319" s="120"/>
      <c r="M319" s="120"/>
      <c r="N319" s="120"/>
      <c r="O319" s="120"/>
      <c r="P319" s="120"/>
      <c r="Q319" s="120"/>
    </row>
    <row r="320" customFormat="false" ht="16" hidden="false" customHeight="false" outlineLevel="0" collapsed="false">
      <c r="A320" s="115"/>
      <c r="B320" s="116"/>
      <c r="C320" s="116"/>
      <c r="D320" s="117"/>
      <c r="E320" s="117"/>
      <c r="F320" s="118" t="n">
        <f aca="false">F319+D320-E320</f>
        <v>12761.28</v>
      </c>
      <c r="G320" s="127"/>
      <c r="H320" s="120"/>
      <c r="I320" s="120"/>
      <c r="J320" s="120"/>
      <c r="K320" s="120"/>
      <c r="L320" s="120"/>
      <c r="M320" s="120"/>
      <c r="N320" s="120"/>
      <c r="O320" s="120"/>
      <c r="P320" s="120"/>
      <c r="Q320" s="120"/>
    </row>
    <row r="321" customFormat="false" ht="16" hidden="false" customHeight="false" outlineLevel="0" collapsed="false">
      <c r="A321" s="115"/>
      <c r="B321" s="116"/>
      <c r="C321" s="116"/>
      <c r="D321" s="117"/>
      <c r="E321" s="117"/>
      <c r="F321" s="118" t="n">
        <f aca="false">F320+D321-E321</f>
        <v>12761.28</v>
      </c>
      <c r="G321" s="127"/>
      <c r="H321" s="120"/>
      <c r="I321" s="120"/>
      <c r="J321" s="120"/>
      <c r="K321" s="120"/>
      <c r="L321" s="120"/>
      <c r="M321" s="120"/>
      <c r="N321" s="120"/>
      <c r="O321" s="120"/>
      <c r="P321" s="120"/>
      <c r="Q321" s="120"/>
    </row>
    <row r="322" customFormat="false" ht="16" hidden="false" customHeight="false" outlineLevel="0" collapsed="false">
      <c r="A322" s="115"/>
      <c r="B322" s="116"/>
      <c r="C322" s="116"/>
      <c r="D322" s="117"/>
      <c r="E322" s="117"/>
      <c r="F322" s="118" t="n">
        <f aca="false">F321+D322-E322</f>
        <v>12761.28</v>
      </c>
      <c r="G322" s="127"/>
      <c r="H322" s="120"/>
      <c r="I322" s="120"/>
      <c r="J322" s="120"/>
      <c r="K322" s="120"/>
      <c r="L322" s="120"/>
      <c r="M322" s="120"/>
      <c r="N322" s="120"/>
      <c r="O322" s="120"/>
      <c r="P322" s="120"/>
      <c r="Q322" s="120"/>
    </row>
    <row r="323" customFormat="false" ht="16" hidden="false" customHeight="false" outlineLevel="0" collapsed="false">
      <c r="A323" s="115"/>
      <c r="B323" s="116"/>
      <c r="C323" s="116"/>
      <c r="D323" s="117"/>
      <c r="E323" s="117"/>
      <c r="F323" s="118" t="n">
        <f aca="false">F322+D323-E323</f>
        <v>12761.28</v>
      </c>
      <c r="G323" s="127"/>
      <c r="H323" s="120"/>
      <c r="I323" s="120"/>
      <c r="J323" s="120"/>
      <c r="K323" s="120"/>
      <c r="L323" s="120"/>
      <c r="M323" s="120"/>
      <c r="N323" s="120"/>
      <c r="O323" s="120"/>
      <c r="P323" s="120"/>
      <c r="Q323" s="120"/>
    </row>
    <row r="324" customFormat="false" ht="16" hidden="false" customHeight="false" outlineLevel="0" collapsed="false">
      <c r="A324" s="115"/>
      <c r="B324" s="116"/>
      <c r="C324" s="116"/>
      <c r="D324" s="117"/>
      <c r="E324" s="117"/>
      <c r="F324" s="118" t="n">
        <f aca="false">F323+D324-E324</f>
        <v>12761.28</v>
      </c>
      <c r="G324" s="127"/>
      <c r="H324" s="120"/>
      <c r="I324" s="120"/>
      <c r="J324" s="120"/>
      <c r="K324" s="120"/>
      <c r="L324" s="120"/>
      <c r="M324" s="120"/>
      <c r="N324" s="120"/>
      <c r="O324" s="120"/>
      <c r="P324" s="120"/>
      <c r="Q324" s="120"/>
    </row>
    <row r="325" customFormat="false" ht="16" hidden="false" customHeight="false" outlineLevel="0" collapsed="false">
      <c r="A325" s="115"/>
      <c r="B325" s="116"/>
      <c r="C325" s="116"/>
      <c r="D325" s="117"/>
      <c r="E325" s="117"/>
      <c r="F325" s="118" t="n">
        <f aca="false">F324+D325-E325</f>
        <v>12761.28</v>
      </c>
      <c r="G325" s="127"/>
      <c r="H325" s="120"/>
      <c r="I325" s="120"/>
      <c r="J325" s="120"/>
      <c r="K325" s="120"/>
      <c r="L325" s="120"/>
      <c r="M325" s="120"/>
      <c r="N325" s="120"/>
      <c r="O325" s="120"/>
      <c r="P325" s="120"/>
      <c r="Q325" s="120"/>
    </row>
    <row r="326" customFormat="false" ht="16" hidden="false" customHeight="false" outlineLevel="0" collapsed="false">
      <c r="A326" s="115"/>
      <c r="B326" s="116"/>
      <c r="C326" s="116"/>
      <c r="D326" s="117"/>
      <c r="E326" s="117"/>
      <c r="F326" s="118" t="n">
        <f aca="false">F325+D326-E326</f>
        <v>12761.28</v>
      </c>
      <c r="G326" s="127"/>
      <c r="H326" s="120"/>
      <c r="I326" s="120"/>
      <c r="J326" s="120"/>
      <c r="K326" s="120"/>
      <c r="L326" s="120"/>
      <c r="M326" s="120"/>
      <c r="N326" s="120"/>
      <c r="O326" s="120"/>
      <c r="P326" s="120"/>
      <c r="Q326" s="120"/>
    </row>
    <row r="327" customFormat="false" ht="16" hidden="false" customHeight="false" outlineLevel="0" collapsed="false">
      <c r="A327" s="115"/>
      <c r="B327" s="116"/>
      <c r="C327" s="116"/>
      <c r="D327" s="117"/>
      <c r="E327" s="117"/>
      <c r="F327" s="118" t="n">
        <f aca="false">F326+D327-E327</f>
        <v>12761.28</v>
      </c>
      <c r="G327" s="127"/>
      <c r="H327" s="120"/>
      <c r="I327" s="120"/>
      <c r="J327" s="120"/>
      <c r="K327" s="120"/>
      <c r="L327" s="120"/>
      <c r="M327" s="120"/>
      <c r="N327" s="120"/>
      <c r="O327" s="120"/>
      <c r="P327" s="120"/>
      <c r="Q327" s="120"/>
    </row>
    <row r="328" customFormat="false" ht="16" hidden="false" customHeight="false" outlineLevel="0" collapsed="false">
      <c r="A328" s="115"/>
      <c r="B328" s="116"/>
      <c r="C328" s="116"/>
      <c r="D328" s="117"/>
      <c r="E328" s="117"/>
      <c r="F328" s="118" t="n">
        <f aca="false">F327+D328-E328</f>
        <v>12761.28</v>
      </c>
      <c r="G328" s="127"/>
      <c r="H328" s="120"/>
      <c r="I328" s="120"/>
      <c r="J328" s="120"/>
      <c r="K328" s="120"/>
      <c r="L328" s="120"/>
      <c r="M328" s="120"/>
      <c r="N328" s="120"/>
      <c r="O328" s="120"/>
      <c r="P328" s="120"/>
      <c r="Q328" s="120"/>
    </row>
    <row r="329" customFormat="false" ht="16" hidden="false" customHeight="false" outlineLevel="0" collapsed="false">
      <c r="A329" s="115"/>
      <c r="B329" s="116"/>
      <c r="C329" s="116"/>
      <c r="D329" s="117"/>
      <c r="E329" s="117"/>
      <c r="F329" s="118" t="n">
        <f aca="false">F328+D329-E329</f>
        <v>12761.28</v>
      </c>
      <c r="G329" s="127"/>
      <c r="H329" s="120"/>
      <c r="I329" s="120"/>
      <c r="J329" s="120"/>
      <c r="K329" s="120"/>
      <c r="L329" s="120"/>
      <c r="M329" s="120"/>
      <c r="N329" s="120"/>
      <c r="O329" s="120"/>
      <c r="P329" s="120"/>
      <c r="Q329" s="120"/>
    </row>
    <row r="330" customFormat="false" ht="16" hidden="false" customHeight="false" outlineLevel="0" collapsed="false">
      <c r="A330" s="115"/>
      <c r="B330" s="116"/>
      <c r="C330" s="116"/>
      <c r="D330" s="117"/>
      <c r="E330" s="117"/>
      <c r="F330" s="118" t="n">
        <f aca="false">F329+D330-E330</f>
        <v>12761.28</v>
      </c>
      <c r="G330" s="127"/>
      <c r="H330" s="120"/>
      <c r="I330" s="120"/>
      <c r="J330" s="120"/>
      <c r="K330" s="120"/>
      <c r="L330" s="120"/>
      <c r="M330" s="120"/>
      <c r="N330" s="120"/>
      <c r="O330" s="120"/>
      <c r="P330" s="120"/>
      <c r="Q330" s="120"/>
    </row>
    <row r="331" customFormat="false" ht="16" hidden="false" customHeight="false" outlineLevel="0" collapsed="false">
      <c r="A331" s="115"/>
      <c r="B331" s="116"/>
      <c r="C331" s="116"/>
      <c r="D331" s="117"/>
      <c r="E331" s="117"/>
      <c r="F331" s="118" t="n">
        <f aca="false">F330+D331-E331</f>
        <v>12761.28</v>
      </c>
      <c r="G331" s="127"/>
      <c r="H331" s="120"/>
      <c r="I331" s="120"/>
      <c r="J331" s="120"/>
      <c r="K331" s="120"/>
      <c r="L331" s="120"/>
      <c r="M331" s="120"/>
      <c r="N331" s="120"/>
      <c r="O331" s="120"/>
      <c r="P331" s="120"/>
      <c r="Q331" s="120"/>
    </row>
    <row r="332" customFormat="false" ht="16" hidden="false" customHeight="false" outlineLevel="0" collapsed="false">
      <c r="A332" s="115"/>
      <c r="B332" s="116"/>
      <c r="C332" s="116"/>
      <c r="D332" s="117"/>
      <c r="E332" s="117"/>
      <c r="F332" s="118" t="n">
        <f aca="false">F331+D332-E332</f>
        <v>12761.28</v>
      </c>
      <c r="G332" s="127"/>
      <c r="H332" s="120"/>
      <c r="I332" s="120"/>
      <c r="J332" s="120"/>
      <c r="K332" s="120"/>
      <c r="L332" s="120"/>
      <c r="M332" s="120"/>
      <c r="N332" s="120"/>
      <c r="O332" s="120"/>
      <c r="P332" s="120"/>
      <c r="Q332" s="120"/>
    </row>
    <row r="333" customFormat="false" ht="16" hidden="false" customHeight="false" outlineLevel="0" collapsed="false">
      <c r="A333" s="115"/>
      <c r="B333" s="116"/>
      <c r="C333" s="116"/>
      <c r="D333" s="117"/>
      <c r="E333" s="117"/>
      <c r="F333" s="118" t="n">
        <f aca="false">F332+D333-E333</f>
        <v>12761.28</v>
      </c>
      <c r="G333" s="127"/>
      <c r="H333" s="120"/>
      <c r="I333" s="120"/>
      <c r="J333" s="120"/>
      <c r="K333" s="120"/>
      <c r="L333" s="120"/>
      <c r="M333" s="120"/>
      <c r="N333" s="120"/>
      <c r="O333" s="120"/>
      <c r="P333" s="120"/>
      <c r="Q333" s="120"/>
    </row>
    <row r="334" customFormat="false" ht="16" hidden="false" customHeight="false" outlineLevel="0" collapsed="false">
      <c r="A334" s="115"/>
      <c r="B334" s="116"/>
      <c r="C334" s="116"/>
      <c r="D334" s="117"/>
      <c r="E334" s="117"/>
      <c r="F334" s="118" t="n">
        <f aca="false">F333+D334-E334</f>
        <v>12761.28</v>
      </c>
      <c r="G334" s="127"/>
      <c r="H334" s="120"/>
      <c r="I334" s="120"/>
      <c r="J334" s="120"/>
      <c r="K334" s="120"/>
      <c r="L334" s="120"/>
      <c r="M334" s="120"/>
      <c r="N334" s="120"/>
      <c r="O334" s="120"/>
      <c r="P334" s="120"/>
      <c r="Q334" s="120"/>
    </row>
    <row r="335" customFormat="false" ht="16" hidden="false" customHeight="false" outlineLevel="0" collapsed="false">
      <c r="A335" s="115"/>
      <c r="B335" s="116"/>
      <c r="C335" s="116"/>
      <c r="D335" s="117"/>
      <c r="E335" s="117"/>
      <c r="F335" s="118" t="n">
        <f aca="false">F334+D335-E335</f>
        <v>12761.28</v>
      </c>
      <c r="G335" s="127"/>
      <c r="H335" s="120"/>
      <c r="I335" s="120"/>
      <c r="J335" s="120"/>
      <c r="K335" s="120"/>
      <c r="L335" s="120"/>
      <c r="M335" s="120"/>
      <c r="N335" s="120"/>
      <c r="O335" s="120"/>
      <c r="P335" s="120"/>
      <c r="Q335" s="120"/>
    </row>
    <row r="336" customFormat="false" ht="16" hidden="false" customHeight="false" outlineLevel="0" collapsed="false">
      <c r="A336" s="115"/>
      <c r="B336" s="116"/>
      <c r="C336" s="116"/>
      <c r="D336" s="117"/>
      <c r="E336" s="117"/>
      <c r="F336" s="118" t="n">
        <f aca="false">F335+D336-E336</f>
        <v>12761.28</v>
      </c>
      <c r="G336" s="127"/>
      <c r="H336" s="120"/>
      <c r="I336" s="120"/>
      <c r="J336" s="120"/>
      <c r="K336" s="120"/>
      <c r="L336" s="120"/>
      <c r="M336" s="120"/>
      <c r="N336" s="120"/>
      <c r="O336" s="120"/>
      <c r="P336" s="120"/>
      <c r="Q336" s="120"/>
    </row>
    <row r="337" customFormat="false" ht="16" hidden="false" customHeight="false" outlineLevel="0" collapsed="false">
      <c r="A337" s="115"/>
      <c r="B337" s="116"/>
      <c r="C337" s="116"/>
      <c r="D337" s="117"/>
      <c r="E337" s="117"/>
      <c r="F337" s="118" t="n">
        <f aca="false">F336+D337-E337</f>
        <v>12761.28</v>
      </c>
      <c r="G337" s="127"/>
      <c r="H337" s="120"/>
      <c r="I337" s="120"/>
      <c r="J337" s="120"/>
      <c r="K337" s="120"/>
      <c r="L337" s="120"/>
      <c r="M337" s="120"/>
      <c r="N337" s="120"/>
      <c r="O337" s="120"/>
      <c r="P337" s="120"/>
      <c r="Q337" s="120"/>
    </row>
    <row r="338" customFormat="false" ht="16" hidden="false" customHeight="false" outlineLevel="0" collapsed="false">
      <c r="A338" s="115"/>
      <c r="B338" s="116"/>
      <c r="C338" s="116"/>
      <c r="D338" s="117"/>
      <c r="E338" s="117"/>
      <c r="F338" s="118" t="n">
        <f aca="false">F337+D338-E338</f>
        <v>12761.28</v>
      </c>
      <c r="G338" s="127"/>
      <c r="H338" s="120"/>
      <c r="I338" s="120"/>
      <c r="J338" s="120"/>
      <c r="K338" s="120"/>
      <c r="L338" s="120"/>
      <c r="M338" s="120"/>
      <c r="N338" s="120"/>
      <c r="O338" s="120"/>
      <c r="P338" s="120"/>
      <c r="Q338" s="120"/>
    </row>
    <row r="339" customFormat="false" ht="16" hidden="false" customHeight="false" outlineLevel="0" collapsed="false">
      <c r="A339" s="115"/>
      <c r="B339" s="116"/>
      <c r="C339" s="116"/>
      <c r="D339" s="117"/>
      <c r="E339" s="117"/>
      <c r="F339" s="118" t="n">
        <f aca="false">F338+D339-E339</f>
        <v>12761.28</v>
      </c>
      <c r="G339" s="127"/>
      <c r="H339" s="120"/>
      <c r="I339" s="120"/>
      <c r="J339" s="120"/>
      <c r="K339" s="120"/>
      <c r="L339" s="120"/>
      <c r="M339" s="120"/>
      <c r="N339" s="120"/>
      <c r="O339" s="120"/>
      <c r="P339" s="120"/>
      <c r="Q339" s="120"/>
    </row>
    <row r="340" customFormat="false" ht="16" hidden="false" customHeight="false" outlineLevel="0" collapsed="false">
      <c r="A340" s="115"/>
      <c r="B340" s="116"/>
      <c r="C340" s="116"/>
      <c r="D340" s="117"/>
      <c r="E340" s="117"/>
      <c r="F340" s="118" t="n">
        <f aca="false">F339+D340-E340</f>
        <v>12761.28</v>
      </c>
      <c r="G340" s="127"/>
      <c r="H340" s="120"/>
      <c r="I340" s="120"/>
      <c r="J340" s="120"/>
      <c r="K340" s="120"/>
      <c r="L340" s="120"/>
      <c r="M340" s="120"/>
      <c r="N340" s="120"/>
      <c r="O340" s="120"/>
      <c r="P340" s="120"/>
      <c r="Q340" s="120"/>
    </row>
    <row r="341" customFormat="false" ht="16" hidden="false" customHeight="false" outlineLevel="0" collapsed="false">
      <c r="A341" s="115"/>
      <c r="B341" s="116"/>
      <c r="C341" s="116"/>
      <c r="D341" s="117"/>
      <c r="E341" s="117"/>
      <c r="F341" s="118" t="n">
        <f aca="false">F340+D341-E341</f>
        <v>12761.28</v>
      </c>
      <c r="G341" s="127"/>
      <c r="H341" s="120"/>
      <c r="I341" s="120"/>
      <c r="J341" s="120"/>
      <c r="K341" s="120"/>
      <c r="L341" s="120"/>
      <c r="M341" s="120"/>
      <c r="N341" s="120"/>
      <c r="O341" s="120"/>
      <c r="P341" s="120"/>
      <c r="Q341" s="120"/>
    </row>
    <row r="342" customFormat="false" ht="16" hidden="false" customHeight="false" outlineLevel="0" collapsed="false">
      <c r="A342" s="115"/>
      <c r="B342" s="116"/>
      <c r="C342" s="116"/>
      <c r="D342" s="117"/>
      <c r="E342" s="117"/>
      <c r="F342" s="118" t="n">
        <f aca="false">F341+D342-E342</f>
        <v>12761.28</v>
      </c>
      <c r="G342" s="127"/>
      <c r="H342" s="120"/>
      <c r="I342" s="120"/>
      <c r="J342" s="120"/>
      <c r="K342" s="120"/>
      <c r="L342" s="120"/>
      <c r="M342" s="120"/>
      <c r="N342" s="120"/>
      <c r="O342" s="120"/>
      <c r="P342" s="120"/>
      <c r="Q342" s="120"/>
    </row>
    <row r="343" customFormat="false" ht="16" hidden="false" customHeight="false" outlineLevel="0" collapsed="false">
      <c r="A343" s="115"/>
      <c r="B343" s="116"/>
      <c r="C343" s="116"/>
      <c r="D343" s="117"/>
      <c r="E343" s="117"/>
      <c r="F343" s="118" t="n">
        <f aca="false">F342+D343-E343</f>
        <v>12761.28</v>
      </c>
      <c r="G343" s="127"/>
      <c r="H343" s="120"/>
      <c r="I343" s="120"/>
      <c r="J343" s="120"/>
      <c r="K343" s="120"/>
      <c r="L343" s="120"/>
      <c r="M343" s="120"/>
      <c r="N343" s="120"/>
      <c r="O343" s="120"/>
      <c r="P343" s="120"/>
      <c r="Q343" s="120"/>
    </row>
    <row r="344" customFormat="false" ht="16" hidden="false" customHeight="false" outlineLevel="0" collapsed="false">
      <c r="A344" s="115"/>
      <c r="B344" s="116"/>
      <c r="C344" s="116"/>
      <c r="D344" s="117"/>
      <c r="E344" s="117"/>
      <c r="F344" s="118" t="n">
        <f aca="false">F343+D344-E344</f>
        <v>12761.28</v>
      </c>
      <c r="G344" s="127"/>
      <c r="H344" s="120"/>
      <c r="I344" s="120"/>
      <c r="J344" s="120"/>
      <c r="K344" s="120"/>
      <c r="L344" s="120"/>
      <c r="M344" s="120"/>
      <c r="N344" s="120"/>
      <c r="O344" s="120"/>
      <c r="P344" s="120"/>
      <c r="Q344" s="120"/>
    </row>
    <row r="345" customFormat="false" ht="16" hidden="false" customHeight="false" outlineLevel="0" collapsed="false">
      <c r="A345" s="115"/>
      <c r="B345" s="116"/>
      <c r="C345" s="116"/>
      <c r="D345" s="117"/>
      <c r="E345" s="117"/>
      <c r="F345" s="118" t="n">
        <f aca="false">F344+D345-E345</f>
        <v>12761.28</v>
      </c>
      <c r="G345" s="127"/>
      <c r="H345" s="120"/>
      <c r="I345" s="120"/>
      <c r="J345" s="120"/>
      <c r="K345" s="120"/>
      <c r="L345" s="120"/>
      <c r="M345" s="120"/>
      <c r="N345" s="120"/>
      <c r="O345" s="120"/>
      <c r="P345" s="120"/>
      <c r="Q345" s="120"/>
    </row>
    <row r="346" customFormat="false" ht="16" hidden="false" customHeight="false" outlineLevel="0" collapsed="false">
      <c r="A346" s="115"/>
      <c r="B346" s="116"/>
      <c r="C346" s="116"/>
      <c r="D346" s="117"/>
      <c r="E346" s="117"/>
      <c r="F346" s="118" t="n">
        <f aca="false">F345+D346-E346</f>
        <v>12761.28</v>
      </c>
      <c r="G346" s="127"/>
      <c r="H346" s="120"/>
      <c r="I346" s="120"/>
      <c r="J346" s="120"/>
      <c r="K346" s="120"/>
      <c r="L346" s="120"/>
      <c r="M346" s="120"/>
      <c r="N346" s="120"/>
      <c r="O346" s="120"/>
      <c r="P346" s="120"/>
      <c r="Q346" s="120"/>
    </row>
    <row r="347" customFormat="false" ht="16" hidden="false" customHeight="false" outlineLevel="0" collapsed="false">
      <c r="A347" s="115"/>
      <c r="B347" s="116"/>
      <c r="C347" s="116"/>
      <c r="D347" s="117"/>
      <c r="E347" s="117"/>
      <c r="F347" s="118" t="n">
        <f aca="false">F346+D347-E347</f>
        <v>12761.28</v>
      </c>
      <c r="G347" s="127"/>
      <c r="H347" s="120"/>
      <c r="I347" s="120"/>
      <c r="J347" s="120"/>
      <c r="K347" s="120"/>
      <c r="L347" s="120"/>
      <c r="M347" s="120"/>
      <c r="N347" s="120"/>
      <c r="O347" s="120"/>
      <c r="P347" s="120"/>
      <c r="Q347" s="120"/>
    </row>
    <row r="348" customFormat="false" ht="16" hidden="false" customHeight="false" outlineLevel="0" collapsed="false">
      <c r="A348" s="115"/>
      <c r="B348" s="116"/>
      <c r="C348" s="116"/>
      <c r="D348" s="117"/>
      <c r="E348" s="117"/>
      <c r="F348" s="118" t="n">
        <f aca="false">F347+D348-E348</f>
        <v>12761.28</v>
      </c>
      <c r="G348" s="127"/>
      <c r="H348" s="120"/>
      <c r="I348" s="120"/>
      <c r="J348" s="120"/>
      <c r="K348" s="120"/>
      <c r="L348" s="120"/>
      <c r="M348" s="120"/>
      <c r="N348" s="120"/>
      <c r="O348" s="120"/>
      <c r="P348" s="120"/>
      <c r="Q348" s="120"/>
    </row>
    <row r="349" customFormat="false" ht="16" hidden="false" customHeight="false" outlineLevel="0" collapsed="false">
      <c r="A349" s="115"/>
      <c r="B349" s="116"/>
      <c r="C349" s="116"/>
      <c r="D349" s="117"/>
      <c r="E349" s="117"/>
      <c r="F349" s="118" t="n">
        <f aca="false">F348+D349-E349</f>
        <v>12761.28</v>
      </c>
      <c r="G349" s="127"/>
      <c r="H349" s="120"/>
      <c r="I349" s="120"/>
      <c r="J349" s="120"/>
      <c r="K349" s="120"/>
      <c r="L349" s="120"/>
      <c r="M349" s="120"/>
      <c r="N349" s="120"/>
      <c r="O349" s="120"/>
      <c r="P349" s="120"/>
      <c r="Q349" s="120"/>
    </row>
    <row r="350" customFormat="false" ht="16" hidden="false" customHeight="false" outlineLevel="0" collapsed="false">
      <c r="A350" s="115"/>
      <c r="B350" s="116"/>
      <c r="C350" s="116"/>
      <c r="D350" s="117"/>
      <c r="E350" s="117"/>
      <c r="F350" s="118" t="n">
        <f aca="false">F349+D350-E350</f>
        <v>12761.28</v>
      </c>
      <c r="G350" s="127"/>
      <c r="H350" s="120"/>
      <c r="I350" s="120"/>
      <c r="J350" s="120"/>
      <c r="K350" s="120"/>
      <c r="L350" s="120"/>
      <c r="M350" s="120"/>
      <c r="N350" s="120"/>
      <c r="O350" s="120"/>
      <c r="P350" s="120"/>
      <c r="Q350" s="120"/>
    </row>
    <row r="351" customFormat="false" ht="16" hidden="false" customHeight="false" outlineLevel="0" collapsed="false">
      <c r="A351" s="115"/>
      <c r="B351" s="116"/>
      <c r="C351" s="116"/>
      <c r="D351" s="117"/>
      <c r="E351" s="117"/>
      <c r="F351" s="118" t="n">
        <f aca="false">F350+D351-E351</f>
        <v>12761.28</v>
      </c>
      <c r="G351" s="127"/>
      <c r="H351" s="120"/>
      <c r="I351" s="120"/>
      <c r="J351" s="120"/>
      <c r="K351" s="120"/>
      <c r="L351" s="120"/>
      <c r="M351" s="120"/>
      <c r="N351" s="120"/>
      <c r="O351" s="120"/>
      <c r="P351" s="120"/>
      <c r="Q351" s="120"/>
    </row>
    <row r="352" customFormat="false" ht="16" hidden="false" customHeight="false" outlineLevel="0" collapsed="false">
      <c r="A352" s="115"/>
      <c r="B352" s="116"/>
      <c r="C352" s="116"/>
      <c r="D352" s="117"/>
      <c r="E352" s="117"/>
      <c r="F352" s="118" t="n">
        <f aca="false">F351+D352-E352</f>
        <v>12761.28</v>
      </c>
      <c r="G352" s="127"/>
      <c r="H352" s="120"/>
      <c r="I352" s="120"/>
      <c r="J352" s="120"/>
      <c r="K352" s="120"/>
      <c r="L352" s="120"/>
      <c r="M352" s="120"/>
      <c r="N352" s="120"/>
      <c r="O352" s="120"/>
      <c r="P352" s="120"/>
      <c r="Q352" s="120"/>
    </row>
    <row r="353" customFormat="false" ht="16" hidden="false" customHeight="false" outlineLevel="0" collapsed="false">
      <c r="A353" s="115"/>
      <c r="B353" s="116"/>
      <c r="C353" s="116"/>
      <c r="D353" s="117"/>
      <c r="E353" s="117"/>
      <c r="F353" s="118" t="n">
        <f aca="false">F352+D353-E353</f>
        <v>12761.28</v>
      </c>
      <c r="G353" s="127"/>
      <c r="H353" s="120"/>
      <c r="I353" s="120"/>
      <c r="J353" s="120"/>
      <c r="K353" s="120"/>
      <c r="L353" s="120"/>
      <c r="M353" s="120"/>
      <c r="N353" s="120"/>
      <c r="O353" s="120"/>
      <c r="P353" s="120"/>
      <c r="Q353" s="120"/>
    </row>
    <row r="354" customFormat="false" ht="16" hidden="false" customHeight="false" outlineLevel="0" collapsed="false">
      <c r="A354" s="115"/>
      <c r="B354" s="116"/>
      <c r="C354" s="116"/>
      <c r="D354" s="117"/>
      <c r="E354" s="117"/>
      <c r="F354" s="118" t="n">
        <f aca="false">F353+D354-E354</f>
        <v>12761.28</v>
      </c>
      <c r="G354" s="127"/>
      <c r="H354" s="120"/>
      <c r="I354" s="120"/>
      <c r="J354" s="120"/>
      <c r="K354" s="120"/>
      <c r="L354" s="120"/>
      <c r="M354" s="120"/>
      <c r="N354" s="120"/>
      <c r="O354" s="120"/>
      <c r="P354" s="120"/>
      <c r="Q354" s="120"/>
    </row>
    <row r="355" customFormat="false" ht="16" hidden="false" customHeight="false" outlineLevel="0" collapsed="false">
      <c r="A355" s="115"/>
      <c r="B355" s="116"/>
      <c r="C355" s="116"/>
      <c r="D355" s="117"/>
      <c r="E355" s="117"/>
      <c r="F355" s="118" t="n">
        <f aca="false">F354+D355-E355</f>
        <v>12761.28</v>
      </c>
      <c r="G355" s="127"/>
      <c r="H355" s="120"/>
      <c r="I355" s="120"/>
      <c r="J355" s="120"/>
      <c r="K355" s="120"/>
      <c r="L355" s="120"/>
      <c r="M355" s="120"/>
      <c r="N355" s="120"/>
      <c r="O355" s="120"/>
      <c r="P355" s="120"/>
      <c r="Q355" s="120"/>
    </row>
    <row r="356" customFormat="false" ht="16" hidden="false" customHeight="false" outlineLevel="0" collapsed="false">
      <c r="A356" s="115"/>
      <c r="B356" s="116"/>
      <c r="C356" s="116"/>
      <c r="D356" s="117"/>
      <c r="E356" s="117"/>
      <c r="F356" s="118" t="n">
        <f aca="false">F355+D356-E356</f>
        <v>12761.28</v>
      </c>
      <c r="G356" s="127"/>
      <c r="H356" s="120"/>
      <c r="I356" s="120"/>
      <c r="J356" s="120"/>
      <c r="K356" s="120"/>
      <c r="L356" s="120"/>
      <c r="M356" s="120"/>
      <c r="N356" s="120"/>
      <c r="O356" s="120"/>
      <c r="P356" s="120"/>
      <c r="Q356" s="120"/>
    </row>
    <row r="357" customFormat="false" ht="16" hidden="false" customHeight="false" outlineLevel="0" collapsed="false">
      <c r="A357" s="115"/>
      <c r="B357" s="116"/>
      <c r="C357" s="116"/>
      <c r="D357" s="117"/>
      <c r="E357" s="117"/>
      <c r="F357" s="118" t="n">
        <f aca="false">F356+D357-E357</f>
        <v>12761.28</v>
      </c>
      <c r="G357" s="127"/>
      <c r="H357" s="120"/>
      <c r="I357" s="120"/>
      <c r="J357" s="120"/>
      <c r="K357" s="120"/>
      <c r="L357" s="120"/>
      <c r="M357" s="120"/>
      <c r="N357" s="120"/>
      <c r="O357" s="120"/>
      <c r="P357" s="120"/>
      <c r="Q357" s="120"/>
    </row>
    <row r="358" customFormat="false" ht="16" hidden="false" customHeight="false" outlineLevel="0" collapsed="false">
      <c r="A358" s="115"/>
      <c r="B358" s="116"/>
      <c r="C358" s="116"/>
      <c r="D358" s="117"/>
      <c r="E358" s="117"/>
      <c r="F358" s="118" t="n">
        <f aca="false">F357+D358-E358</f>
        <v>12761.28</v>
      </c>
      <c r="G358" s="127"/>
      <c r="H358" s="120"/>
      <c r="I358" s="120"/>
      <c r="J358" s="120"/>
      <c r="K358" s="120"/>
      <c r="L358" s="120"/>
      <c r="M358" s="120"/>
      <c r="N358" s="120"/>
      <c r="O358" s="120"/>
      <c r="P358" s="120"/>
      <c r="Q358" s="120"/>
    </row>
    <row r="359" customFormat="false" ht="16" hidden="false" customHeight="false" outlineLevel="0" collapsed="false">
      <c r="A359" s="115"/>
      <c r="B359" s="116"/>
      <c r="C359" s="116"/>
      <c r="D359" s="117"/>
      <c r="E359" s="117"/>
      <c r="F359" s="118" t="n">
        <f aca="false">F358+D359-E359</f>
        <v>12761.28</v>
      </c>
      <c r="G359" s="127"/>
      <c r="H359" s="120"/>
      <c r="I359" s="120"/>
      <c r="J359" s="120"/>
      <c r="K359" s="120"/>
      <c r="L359" s="120"/>
      <c r="M359" s="120"/>
      <c r="N359" s="120"/>
      <c r="O359" s="120"/>
      <c r="P359" s="120"/>
      <c r="Q359" s="120"/>
    </row>
    <row r="360" customFormat="false" ht="16" hidden="false" customHeight="false" outlineLevel="0" collapsed="false">
      <c r="A360" s="115"/>
      <c r="B360" s="116"/>
      <c r="C360" s="116"/>
      <c r="D360" s="117"/>
      <c r="E360" s="117"/>
      <c r="F360" s="118" t="n">
        <f aca="false">F359+D360-E360</f>
        <v>12761.28</v>
      </c>
      <c r="G360" s="127"/>
      <c r="H360" s="120"/>
      <c r="I360" s="120"/>
      <c r="J360" s="120"/>
      <c r="K360" s="120"/>
      <c r="L360" s="120"/>
      <c r="M360" s="120"/>
      <c r="N360" s="120"/>
      <c r="O360" s="120"/>
      <c r="P360" s="120"/>
      <c r="Q360" s="120"/>
    </row>
    <row r="361" customFormat="false" ht="16" hidden="false" customHeight="false" outlineLevel="0" collapsed="false">
      <c r="A361" s="115"/>
      <c r="B361" s="116"/>
      <c r="C361" s="116"/>
      <c r="D361" s="117"/>
      <c r="E361" s="117"/>
      <c r="F361" s="118" t="n">
        <f aca="false">F360+D361-E361</f>
        <v>12761.28</v>
      </c>
      <c r="G361" s="127"/>
      <c r="H361" s="120"/>
      <c r="I361" s="120"/>
      <c r="J361" s="120"/>
      <c r="K361" s="120"/>
      <c r="L361" s="120"/>
      <c r="M361" s="120"/>
      <c r="N361" s="120"/>
      <c r="O361" s="120"/>
      <c r="P361" s="120"/>
      <c r="Q361" s="120"/>
    </row>
    <row r="362" customFormat="false" ht="16" hidden="false" customHeight="false" outlineLevel="0" collapsed="false">
      <c r="A362" s="115"/>
      <c r="B362" s="116"/>
      <c r="C362" s="116"/>
      <c r="D362" s="117"/>
      <c r="E362" s="117"/>
      <c r="F362" s="118" t="n">
        <f aca="false">F361+D362-E362</f>
        <v>12761.28</v>
      </c>
      <c r="G362" s="127"/>
      <c r="H362" s="120"/>
      <c r="I362" s="120"/>
      <c r="J362" s="120"/>
      <c r="K362" s="120"/>
      <c r="L362" s="120"/>
      <c r="M362" s="120"/>
      <c r="N362" s="120"/>
      <c r="O362" s="120"/>
      <c r="P362" s="120"/>
      <c r="Q362" s="120"/>
    </row>
    <row r="363" customFormat="false" ht="16" hidden="false" customHeight="false" outlineLevel="0" collapsed="false">
      <c r="A363" s="115"/>
      <c r="B363" s="116"/>
      <c r="C363" s="116"/>
      <c r="D363" s="117"/>
      <c r="E363" s="117"/>
      <c r="F363" s="118" t="n">
        <f aca="false">F362+D363-E363</f>
        <v>12761.28</v>
      </c>
      <c r="G363" s="127"/>
      <c r="H363" s="120"/>
      <c r="I363" s="120"/>
      <c r="J363" s="120"/>
      <c r="K363" s="120"/>
      <c r="L363" s="120"/>
      <c r="M363" s="120"/>
      <c r="N363" s="120"/>
      <c r="O363" s="120"/>
      <c r="P363" s="120"/>
      <c r="Q363" s="120"/>
    </row>
    <row r="364" customFormat="false" ht="16" hidden="false" customHeight="false" outlineLevel="0" collapsed="false">
      <c r="A364" s="115"/>
      <c r="B364" s="116"/>
      <c r="C364" s="116"/>
      <c r="D364" s="117"/>
      <c r="E364" s="117"/>
      <c r="F364" s="118" t="n">
        <f aca="false">F363+D364-E364</f>
        <v>12761.28</v>
      </c>
      <c r="G364" s="127"/>
      <c r="H364" s="120"/>
      <c r="I364" s="120"/>
      <c r="J364" s="120"/>
      <c r="K364" s="120"/>
      <c r="L364" s="120"/>
      <c r="M364" s="120"/>
      <c r="N364" s="120"/>
      <c r="O364" s="120"/>
      <c r="P364" s="120"/>
      <c r="Q364" s="120"/>
    </row>
    <row r="365" customFormat="false" ht="16" hidden="false" customHeight="false" outlineLevel="0" collapsed="false">
      <c r="A365" s="115"/>
      <c r="B365" s="116"/>
      <c r="C365" s="116"/>
      <c r="D365" s="117"/>
      <c r="E365" s="117"/>
      <c r="F365" s="118" t="n">
        <f aca="false">F364+D365-E365</f>
        <v>12761.28</v>
      </c>
      <c r="G365" s="127"/>
      <c r="H365" s="120"/>
      <c r="I365" s="120"/>
      <c r="J365" s="120"/>
      <c r="K365" s="120"/>
      <c r="L365" s="120"/>
      <c r="M365" s="120"/>
      <c r="N365" s="120"/>
      <c r="O365" s="120"/>
      <c r="P365" s="120"/>
      <c r="Q365" s="120"/>
    </row>
    <row r="366" customFormat="false" ht="16" hidden="false" customHeight="false" outlineLevel="0" collapsed="false">
      <c r="A366" s="115"/>
      <c r="B366" s="116"/>
      <c r="C366" s="116"/>
      <c r="D366" s="117"/>
      <c r="E366" s="117"/>
      <c r="F366" s="118" t="n">
        <f aca="false">F365+D366-E366</f>
        <v>12761.28</v>
      </c>
      <c r="G366" s="127"/>
      <c r="H366" s="120"/>
      <c r="I366" s="120"/>
      <c r="J366" s="120"/>
      <c r="K366" s="120"/>
      <c r="L366" s="120"/>
      <c r="M366" s="120"/>
      <c r="N366" s="120"/>
      <c r="O366" s="120"/>
      <c r="P366" s="120"/>
      <c r="Q366" s="120"/>
    </row>
    <row r="367" customFormat="false" ht="16" hidden="false" customHeight="false" outlineLevel="0" collapsed="false">
      <c r="A367" s="115"/>
      <c r="B367" s="116"/>
      <c r="C367" s="116"/>
      <c r="D367" s="117"/>
      <c r="E367" s="117"/>
      <c r="F367" s="118" t="n">
        <f aca="false">F366+D367-E367</f>
        <v>12761.28</v>
      </c>
      <c r="G367" s="127"/>
      <c r="H367" s="120"/>
      <c r="I367" s="120"/>
      <c r="J367" s="120"/>
      <c r="K367" s="120"/>
      <c r="L367" s="120"/>
      <c r="M367" s="120"/>
      <c r="N367" s="120"/>
      <c r="O367" s="120"/>
      <c r="P367" s="120"/>
      <c r="Q367" s="120"/>
    </row>
    <row r="368" customFormat="false" ht="16" hidden="false" customHeight="false" outlineLevel="0" collapsed="false">
      <c r="A368" s="115"/>
      <c r="B368" s="116"/>
      <c r="C368" s="116"/>
      <c r="D368" s="117"/>
      <c r="E368" s="117"/>
      <c r="F368" s="118" t="n">
        <f aca="false">F367+D368-E368</f>
        <v>12761.28</v>
      </c>
      <c r="G368" s="127"/>
      <c r="H368" s="120"/>
      <c r="I368" s="120"/>
      <c r="J368" s="120"/>
      <c r="K368" s="120"/>
      <c r="L368" s="120"/>
      <c r="M368" s="120"/>
      <c r="N368" s="120"/>
      <c r="O368" s="120"/>
      <c r="P368" s="120"/>
      <c r="Q368" s="120"/>
    </row>
    <row r="369" customFormat="false" ht="16" hidden="false" customHeight="false" outlineLevel="0" collapsed="false">
      <c r="A369" s="115"/>
      <c r="B369" s="116"/>
      <c r="C369" s="116"/>
      <c r="D369" s="117"/>
      <c r="E369" s="117"/>
      <c r="F369" s="118" t="n">
        <f aca="false">F368+D369-E369</f>
        <v>12761.28</v>
      </c>
      <c r="G369" s="127"/>
      <c r="H369" s="120"/>
      <c r="I369" s="120"/>
      <c r="J369" s="120"/>
      <c r="K369" s="120"/>
      <c r="L369" s="120"/>
      <c r="M369" s="120"/>
      <c r="N369" s="120"/>
      <c r="O369" s="120"/>
      <c r="P369" s="120"/>
      <c r="Q369" s="120"/>
    </row>
    <row r="370" customFormat="false" ht="16" hidden="false" customHeight="false" outlineLevel="0" collapsed="false">
      <c r="A370" s="115"/>
      <c r="B370" s="116"/>
      <c r="C370" s="116"/>
      <c r="D370" s="117"/>
      <c r="E370" s="117"/>
      <c r="F370" s="118" t="n">
        <f aca="false">F369+D370-E370</f>
        <v>12761.28</v>
      </c>
      <c r="G370" s="127"/>
      <c r="H370" s="120"/>
      <c r="I370" s="120"/>
      <c r="J370" s="120"/>
      <c r="K370" s="120"/>
      <c r="L370" s="120"/>
      <c r="M370" s="120"/>
      <c r="N370" s="120"/>
      <c r="O370" s="120"/>
      <c r="P370" s="120"/>
      <c r="Q370" s="120"/>
    </row>
    <row r="371" customFormat="false" ht="16" hidden="false" customHeight="false" outlineLevel="0" collapsed="false">
      <c r="A371" s="115"/>
      <c r="B371" s="116"/>
      <c r="C371" s="116"/>
      <c r="D371" s="117"/>
      <c r="E371" s="117"/>
      <c r="F371" s="118" t="n">
        <f aca="false">F370+D371-E371</f>
        <v>12761.28</v>
      </c>
      <c r="G371" s="127"/>
      <c r="H371" s="120"/>
      <c r="I371" s="120"/>
      <c r="J371" s="120"/>
      <c r="K371" s="120"/>
      <c r="L371" s="120"/>
      <c r="M371" s="120"/>
      <c r="N371" s="120"/>
      <c r="O371" s="120"/>
      <c r="P371" s="120"/>
      <c r="Q371" s="120"/>
    </row>
    <row r="372" customFormat="false" ht="16" hidden="false" customHeight="false" outlineLevel="0" collapsed="false">
      <c r="A372" s="115"/>
      <c r="B372" s="116"/>
      <c r="C372" s="116"/>
      <c r="D372" s="117"/>
      <c r="E372" s="117"/>
      <c r="F372" s="118" t="n">
        <f aca="false">F371+D372-E372</f>
        <v>12761.28</v>
      </c>
      <c r="G372" s="127"/>
      <c r="H372" s="120"/>
      <c r="I372" s="120"/>
      <c r="J372" s="120"/>
      <c r="K372" s="120"/>
      <c r="L372" s="120"/>
      <c r="M372" s="120"/>
      <c r="N372" s="120"/>
      <c r="O372" s="120"/>
      <c r="P372" s="120"/>
      <c r="Q372" s="120"/>
    </row>
    <row r="373" customFormat="false" ht="16" hidden="false" customHeight="false" outlineLevel="0" collapsed="false">
      <c r="A373" s="115"/>
      <c r="B373" s="116"/>
      <c r="C373" s="116"/>
      <c r="D373" s="117"/>
      <c r="E373" s="117"/>
      <c r="F373" s="118" t="n">
        <f aca="false">F372+D373-E373</f>
        <v>12761.28</v>
      </c>
      <c r="G373" s="127"/>
      <c r="H373" s="120"/>
      <c r="I373" s="120"/>
      <c r="J373" s="120"/>
      <c r="K373" s="120"/>
      <c r="L373" s="120"/>
      <c r="M373" s="120"/>
      <c r="N373" s="120"/>
      <c r="O373" s="120"/>
      <c r="P373" s="120"/>
      <c r="Q373" s="120"/>
    </row>
    <row r="374" customFormat="false" ht="16" hidden="false" customHeight="false" outlineLevel="0" collapsed="false">
      <c r="A374" s="115"/>
      <c r="B374" s="116"/>
      <c r="C374" s="116"/>
      <c r="D374" s="117"/>
      <c r="E374" s="117"/>
      <c r="F374" s="118" t="n">
        <f aca="false">F373+D374-E374</f>
        <v>12761.28</v>
      </c>
      <c r="G374" s="127"/>
      <c r="H374" s="120"/>
      <c r="I374" s="120"/>
      <c r="J374" s="120"/>
      <c r="K374" s="120"/>
      <c r="L374" s="120"/>
      <c r="M374" s="120"/>
      <c r="N374" s="120"/>
      <c r="O374" s="120"/>
      <c r="P374" s="120"/>
      <c r="Q374" s="120"/>
    </row>
    <row r="375" customFormat="false" ht="16" hidden="false" customHeight="false" outlineLevel="0" collapsed="false">
      <c r="A375" s="115"/>
      <c r="B375" s="116"/>
      <c r="C375" s="116"/>
      <c r="D375" s="117"/>
      <c r="E375" s="117"/>
      <c r="F375" s="118" t="n">
        <f aca="false">F374+D375-E375</f>
        <v>12761.28</v>
      </c>
      <c r="G375" s="127"/>
      <c r="H375" s="120"/>
      <c r="I375" s="120"/>
      <c r="J375" s="120"/>
      <c r="K375" s="120"/>
      <c r="L375" s="120"/>
      <c r="M375" s="120"/>
      <c r="N375" s="120"/>
      <c r="O375" s="120"/>
      <c r="P375" s="120"/>
      <c r="Q375" s="120"/>
    </row>
    <row r="376" customFormat="false" ht="16" hidden="false" customHeight="false" outlineLevel="0" collapsed="false">
      <c r="A376" s="115"/>
      <c r="B376" s="116"/>
      <c r="C376" s="116"/>
      <c r="D376" s="117"/>
      <c r="E376" s="117"/>
      <c r="F376" s="118" t="n">
        <f aca="false">F375+D376-E376</f>
        <v>12761.28</v>
      </c>
      <c r="G376" s="127"/>
      <c r="H376" s="120"/>
      <c r="I376" s="120"/>
      <c r="J376" s="120"/>
      <c r="K376" s="120"/>
      <c r="L376" s="120"/>
      <c r="M376" s="120"/>
      <c r="N376" s="120"/>
      <c r="O376" s="120"/>
      <c r="P376" s="120"/>
      <c r="Q376" s="120"/>
    </row>
    <row r="377" customFormat="false" ht="16" hidden="false" customHeight="false" outlineLevel="0" collapsed="false">
      <c r="A377" s="115"/>
      <c r="B377" s="116"/>
      <c r="C377" s="116"/>
      <c r="D377" s="117"/>
      <c r="E377" s="117"/>
      <c r="F377" s="118" t="n">
        <f aca="false">F376+D377-E377</f>
        <v>12761.28</v>
      </c>
      <c r="G377" s="127"/>
      <c r="H377" s="120"/>
      <c r="I377" s="120"/>
      <c r="J377" s="120"/>
      <c r="K377" s="120"/>
      <c r="L377" s="120"/>
      <c r="M377" s="120"/>
      <c r="N377" s="120"/>
      <c r="O377" s="120"/>
      <c r="P377" s="120"/>
      <c r="Q377" s="120"/>
    </row>
    <row r="378" customFormat="false" ht="16" hidden="false" customHeight="false" outlineLevel="0" collapsed="false">
      <c r="A378" s="115"/>
      <c r="B378" s="116"/>
      <c r="C378" s="116"/>
      <c r="D378" s="117"/>
      <c r="E378" s="117"/>
      <c r="F378" s="118" t="n">
        <f aca="false">F377+D378-E378</f>
        <v>12761.28</v>
      </c>
      <c r="G378" s="127"/>
      <c r="H378" s="120"/>
      <c r="I378" s="120"/>
      <c r="J378" s="120"/>
      <c r="K378" s="120"/>
      <c r="L378" s="120"/>
      <c r="M378" s="120"/>
      <c r="N378" s="120"/>
      <c r="O378" s="120"/>
      <c r="P378" s="120"/>
      <c r="Q378" s="120"/>
    </row>
    <row r="379" customFormat="false" ht="16" hidden="false" customHeight="false" outlineLevel="0" collapsed="false">
      <c r="A379" s="115"/>
      <c r="B379" s="116"/>
      <c r="C379" s="116"/>
      <c r="D379" s="117"/>
      <c r="E379" s="117"/>
      <c r="F379" s="118" t="n">
        <f aca="false">F378+D379-E379</f>
        <v>12761.28</v>
      </c>
      <c r="G379" s="127"/>
      <c r="H379" s="120"/>
      <c r="I379" s="120"/>
      <c r="J379" s="120"/>
      <c r="K379" s="120"/>
      <c r="L379" s="120"/>
      <c r="M379" s="120"/>
      <c r="N379" s="120"/>
      <c r="O379" s="120"/>
      <c r="P379" s="120"/>
      <c r="Q379" s="120"/>
    </row>
    <row r="380" customFormat="false" ht="16" hidden="false" customHeight="false" outlineLevel="0" collapsed="false">
      <c r="A380" s="115"/>
      <c r="B380" s="116"/>
      <c r="C380" s="116"/>
      <c r="D380" s="117"/>
      <c r="E380" s="117"/>
      <c r="F380" s="118" t="n">
        <f aca="false">F379+D380-E380</f>
        <v>12761.28</v>
      </c>
      <c r="G380" s="127"/>
      <c r="H380" s="120"/>
      <c r="I380" s="120"/>
      <c r="J380" s="120"/>
      <c r="K380" s="120"/>
      <c r="L380" s="120"/>
      <c r="M380" s="120"/>
      <c r="N380" s="120"/>
      <c r="O380" s="120"/>
      <c r="P380" s="120"/>
      <c r="Q380" s="120"/>
    </row>
    <row r="381" customFormat="false" ht="16" hidden="false" customHeight="false" outlineLevel="0" collapsed="false">
      <c r="A381" s="115"/>
      <c r="B381" s="116"/>
      <c r="C381" s="116"/>
      <c r="D381" s="117"/>
      <c r="E381" s="117"/>
      <c r="F381" s="118" t="n">
        <f aca="false">F380+D381-E381</f>
        <v>12761.28</v>
      </c>
      <c r="G381" s="127"/>
      <c r="H381" s="120"/>
      <c r="I381" s="120"/>
      <c r="J381" s="120"/>
      <c r="K381" s="120"/>
      <c r="L381" s="120"/>
      <c r="M381" s="120"/>
      <c r="N381" s="120"/>
      <c r="O381" s="120"/>
      <c r="P381" s="120"/>
      <c r="Q381" s="120"/>
    </row>
    <row r="382" customFormat="false" ht="16" hidden="false" customHeight="false" outlineLevel="0" collapsed="false">
      <c r="A382" s="115"/>
      <c r="B382" s="116"/>
      <c r="C382" s="116"/>
      <c r="D382" s="117"/>
      <c r="E382" s="117"/>
      <c r="F382" s="118" t="n">
        <f aca="false">F381+D382-E382</f>
        <v>12761.28</v>
      </c>
      <c r="G382" s="127"/>
      <c r="H382" s="120"/>
      <c r="I382" s="120"/>
      <c r="J382" s="120"/>
      <c r="K382" s="120"/>
      <c r="L382" s="120"/>
      <c r="M382" s="120"/>
      <c r="N382" s="120"/>
      <c r="O382" s="120"/>
      <c r="P382" s="120"/>
      <c r="Q382" s="120"/>
    </row>
    <row r="383" customFormat="false" ht="16" hidden="false" customHeight="false" outlineLevel="0" collapsed="false">
      <c r="A383" s="115"/>
      <c r="B383" s="116"/>
      <c r="C383" s="116"/>
      <c r="D383" s="117"/>
      <c r="E383" s="117"/>
      <c r="F383" s="118" t="n">
        <f aca="false">F382+D383-E383</f>
        <v>12761.28</v>
      </c>
      <c r="G383" s="127"/>
      <c r="H383" s="120"/>
      <c r="I383" s="120"/>
      <c r="J383" s="120"/>
      <c r="K383" s="120"/>
      <c r="L383" s="120"/>
      <c r="M383" s="120"/>
      <c r="N383" s="120"/>
      <c r="O383" s="120"/>
      <c r="P383" s="120"/>
      <c r="Q383" s="120"/>
    </row>
    <row r="384" customFormat="false" ht="16" hidden="false" customHeight="false" outlineLevel="0" collapsed="false">
      <c r="A384" s="115"/>
      <c r="B384" s="116"/>
      <c r="C384" s="116"/>
      <c r="D384" s="117"/>
      <c r="E384" s="117"/>
      <c r="F384" s="118" t="n">
        <f aca="false">F383+D384-E384</f>
        <v>12761.28</v>
      </c>
      <c r="G384" s="127"/>
      <c r="H384" s="120"/>
      <c r="I384" s="120"/>
      <c r="J384" s="120"/>
      <c r="K384" s="120"/>
      <c r="L384" s="120"/>
      <c r="M384" s="120"/>
      <c r="N384" s="120"/>
      <c r="O384" s="120"/>
      <c r="P384" s="120"/>
      <c r="Q384" s="120"/>
    </row>
    <row r="385" customFormat="false" ht="16" hidden="false" customHeight="false" outlineLevel="0" collapsed="false">
      <c r="A385" s="115"/>
      <c r="B385" s="116"/>
      <c r="C385" s="116"/>
      <c r="D385" s="117"/>
      <c r="E385" s="117"/>
      <c r="F385" s="118" t="n">
        <f aca="false">F384+D385-E385</f>
        <v>12761.28</v>
      </c>
      <c r="G385" s="127"/>
      <c r="H385" s="120"/>
      <c r="I385" s="120"/>
      <c r="J385" s="120"/>
      <c r="K385" s="120"/>
      <c r="L385" s="120"/>
      <c r="M385" s="120"/>
      <c r="N385" s="120"/>
      <c r="O385" s="120"/>
      <c r="P385" s="120"/>
      <c r="Q385" s="120"/>
    </row>
    <row r="386" customFormat="false" ht="16" hidden="false" customHeight="false" outlineLevel="0" collapsed="false">
      <c r="A386" s="115"/>
      <c r="B386" s="116"/>
      <c r="C386" s="116"/>
      <c r="D386" s="117"/>
      <c r="E386" s="117"/>
      <c r="F386" s="118" t="n">
        <f aca="false">F385+D386-E386</f>
        <v>12761.28</v>
      </c>
      <c r="G386" s="127"/>
      <c r="H386" s="120"/>
      <c r="I386" s="120"/>
      <c r="J386" s="120"/>
      <c r="K386" s="120"/>
      <c r="L386" s="120"/>
      <c r="M386" s="120"/>
      <c r="N386" s="120"/>
      <c r="O386" s="120"/>
      <c r="P386" s="120"/>
      <c r="Q386" s="120"/>
    </row>
    <row r="387" customFormat="false" ht="16" hidden="false" customHeight="false" outlineLevel="0" collapsed="false">
      <c r="A387" s="115"/>
      <c r="B387" s="116"/>
      <c r="C387" s="116"/>
      <c r="D387" s="117"/>
      <c r="E387" s="117"/>
      <c r="F387" s="118" t="n">
        <f aca="false">F386+D387-E387</f>
        <v>12761.28</v>
      </c>
      <c r="G387" s="127"/>
      <c r="H387" s="120"/>
      <c r="I387" s="120"/>
      <c r="J387" s="120"/>
      <c r="K387" s="120"/>
      <c r="L387" s="120"/>
      <c r="M387" s="120"/>
      <c r="N387" s="120"/>
      <c r="O387" s="120"/>
      <c r="P387" s="120"/>
      <c r="Q387" s="120"/>
    </row>
    <row r="388" customFormat="false" ht="16" hidden="false" customHeight="false" outlineLevel="0" collapsed="false">
      <c r="A388" s="115"/>
      <c r="B388" s="116"/>
      <c r="C388" s="116"/>
      <c r="D388" s="117"/>
      <c r="E388" s="117"/>
      <c r="F388" s="118" t="n">
        <f aca="false">F387+D388-E388</f>
        <v>12761.28</v>
      </c>
      <c r="G388" s="127"/>
      <c r="H388" s="120"/>
      <c r="I388" s="120"/>
      <c r="J388" s="120"/>
      <c r="K388" s="120"/>
      <c r="L388" s="120"/>
      <c r="M388" s="120"/>
      <c r="N388" s="120"/>
      <c r="O388" s="120"/>
      <c r="P388" s="120"/>
      <c r="Q388" s="120"/>
    </row>
    <row r="389" customFormat="false" ht="16" hidden="false" customHeight="false" outlineLevel="0" collapsed="false">
      <c r="A389" s="115"/>
      <c r="B389" s="116"/>
      <c r="C389" s="116"/>
      <c r="D389" s="117"/>
      <c r="E389" s="117"/>
      <c r="F389" s="118" t="n">
        <f aca="false">F388+D389-E389</f>
        <v>12761.28</v>
      </c>
      <c r="G389" s="127"/>
      <c r="H389" s="120"/>
      <c r="I389" s="120"/>
      <c r="J389" s="120"/>
      <c r="K389" s="120"/>
      <c r="L389" s="120"/>
      <c r="M389" s="120"/>
      <c r="N389" s="120"/>
      <c r="O389" s="120"/>
      <c r="P389" s="120"/>
      <c r="Q389" s="120"/>
    </row>
    <row r="390" customFormat="false" ht="16" hidden="false" customHeight="false" outlineLevel="0" collapsed="false">
      <c r="A390" s="115"/>
      <c r="B390" s="116"/>
      <c r="C390" s="116"/>
      <c r="D390" s="117"/>
      <c r="E390" s="117"/>
      <c r="F390" s="118" t="n">
        <f aca="false">F389+D390-E390</f>
        <v>12761.28</v>
      </c>
      <c r="G390" s="127"/>
      <c r="H390" s="120"/>
      <c r="I390" s="120"/>
      <c r="J390" s="120"/>
      <c r="K390" s="120"/>
      <c r="L390" s="120"/>
      <c r="M390" s="120"/>
      <c r="N390" s="120"/>
      <c r="O390" s="120"/>
      <c r="P390" s="120"/>
      <c r="Q390" s="120"/>
    </row>
    <row r="391" customFormat="false" ht="16" hidden="false" customHeight="false" outlineLevel="0" collapsed="false">
      <c r="A391" s="115"/>
      <c r="B391" s="116"/>
      <c r="C391" s="116"/>
      <c r="D391" s="117"/>
      <c r="E391" s="117"/>
      <c r="F391" s="118" t="n">
        <f aca="false">F390+D391-E391</f>
        <v>12761.28</v>
      </c>
      <c r="G391" s="127"/>
      <c r="H391" s="120"/>
      <c r="I391" s="120"/>
      <c r="J391" s="120"/>
      <c r="K391" s="120"/>
      <c r="L391" s="120"/>
      <c r="M391" s="120"/>
      <c r="N391" s="120"/>
      <c r="O391" s="120"/>
      <c r="P391" s="120"/>
      <c r="Q391" s="120"/>
    </row>
    <row r="392" customFormat="false" ht="16" hidden="false" customHeight="false" outlineLevel="0" collapsed="false">
      <c r="A392" s="115"/>
      <c r="B392" s="116"/>
      <c r="C392" s="116"/>
      <c r="D392" s="117"/>
      <c r="E392" s="117"/>
      <c r="F392" s="118" t="n">
        <f aca="false">F391+D392-E392</f>
        <v>12761.28</v>
      </c>
      <c r="G392" s="127"/>
      <c r="H392" s="120"/>
      <c r="I392" s="120"/>
      <c r="J392" s="120"/>
      <c r="K392" s="120"/>
      <c r="L392" s="120"/>
      <c r="M392" s="120"/>
      <c r="N392" s="120"/>
      <c r="O392" s="120"/>
      <c r="P392" s="120"/>
      <c r="Q392" s="120"/>
    </row>
    <row r="393" customFormat="false" ht="16" hidden="false" customHeight="false" outlineLevel="0" collapsed="false">
      <c r="A393" s="115"/>
      <c r="B393" s="116"/>
      <c r="C393" s="116"/>
      <c r="D393" s="117"/>
      <c r="E393" s="117"/>
      <c r="F393" s="118" t="n">
        <f aca="false">F392+D393-E393</f>
        <v>12761.28</v>
      </c>
      <c r="G393" s="127"/>
      <c r="H393" s="120"/>
      <c r="I393" s="120"/>
      <c r="J393" s="120"/>
      <c r="K393" s="120"/>
      <c r="L393" s="120"/>
      <c r="M393" s="120"/>
      <c r="N393" s="120"/>
      <c r="O393" s="120"/>
      <c r="P393" s="120"/>
      <c r="Q393" s="120"/>
    </row>
    <row r="394" customFormat="false" ht="16" hidden="false" customHeight="false" outlineLevel="0" collapsed="false">
      <c r="A394" s="115"/>
      <c r="B394" s="116"/>
      <c r="C394" s="116"/>
      <c r="D394" s="117"/>
      <c r="E394" s="117"/>
      <c r="F394" s="118" t="n">
        <f aca="false">F393+D394-E394</f>
        <v>12761.28</v>
      </c>
      <c r="G394" s="127"/>
      <c r="H394" s="120"/>
      <c r="I394" s="120"/>
      <c r="J394" s="120"/>
      <c r="K394" s="120"/>
      <c r="L394" s="120"/>
      <c r="M394" s="120"/>
      <c r="N394" s="120"/>
      <c r="O394" s="120"/>
      <c r="P394" s="120"/>
      <c r="Q394" s="120"/>
    </row>
    <row r="395" customFormat="false" ht="16" hidden="false" customHeight="false" outlineLevel="0" collapsed="false">
      <c r="A395" s="115"/>
      <c r="B395" s="116"/>
      <c r="C395" s="116"/>
      <c r="D395" s="117"/>
      <c r="E395" s="117"/>
      <c r="F395" s="118" t="n">
        <f aca="false">F394+D395-E395</f>
        <v>12761.28</v>
      </c>
      <c r="G395" s="127"/>
      <c r="H395" s="120"/>
      <c r="I395" s="120"/>
      <c r="J395" s="120"/>
      <c r="K395" s="120"/>
      <c r="L395" s="120"/>
      <c r="M395" s="120"/>
      <c r="N395" s="120"/>
      <c r="O395" s="120"/>
      <c r="P395" s="120"/>
      <c r="Q395" s="120"/>
    </row>
    <row r="396" customFormat="false" ht="16" hidden="false" customHeight="false" outlineLevel="0" collapsed="false">
      <c r="A396" s="115"/>
      <c r="B396" s="116"/>
      <c r="C396" s="116"/>
      <c r="D396" s="117"/>
      <c r="E396" s="117"/>
      <c r="F396" s="118" t="n">
        <f aca="false">F395+D396-E396</f>
        <v>12761.28</v>
      </c>
      <c r="G396" s="127"/>
      <c r="H396" s="120"/>
      <c r="I396" s="120"/>
      <c r="J396" s="120"/>
      <c r="K396" s="120"/>
      <c r="L396" s="120"/>
      <c r="M396" s="120"/>
      <c r="N396" s="120"/>
      <c r="O396" s="120"/>
      <c r="P396" s="120"/>
      <c r="Q396" s="120"/>
    </row>
    <row r="397" customFormat="false" ht="16" hidden="false" customHeight="false" outlineLevel="0" collapsed="false">
      <c r="A397" s="115"/>
      <c r="B397" s="116"/>
      <c r="C397" s="116"/>
      <c r="D397" s="117"/>
      <c r="E397" s="117"/>
      <c r="F397" s="118" t="n">
        <f aca="false">F396+D397-E397</f>
        <v>12761.28</v>
      </c>
      <c r="G397" s="127"/>
      <c r="H397" s="120"/>
      <c r="I397" s="120"/>
      <c r="J397" s="120"/>
      <c r="K397" s="120"/>
      <c r="L397" s="120"/>
      <c r="M397" s="120"/>
      <c r="N397" s="120"/>
      <c r="O397" s="120"/>
      <c r="P397" s="120"/>
      <c r="Q397" s="120"/>
    </row>
    <row r="398" customFormat="false" ht="16" hidden="false" customHeight="false" outlineLevel="0" collapsed="false">
      <c r="A398" s="115"/>
      <c r="B398" s="116"/>
      <c r="C398" s="116"/>
      <c r="D398" s="117"/>
      <c r="E398" s="117"/>
      <c r="F398" s="118" t="n">
        <f aca="false">F397+D398-E398</f>
        <v>12761.28</v>
      </c>
      <c r="G398" s="127"/>
      <c r="H398" s="120"/>
      <c r="I398" s="120"/>
      <c r="J398" s="120"/>
      <c r="K398" s="120"/>
      <c r="L398" s="120"/>
      <c r="M398" s="120"/>
      <c r="N398" s="120"/>
      <c r="O398" s="120"/>
      <c r="P398" s="120"/>
      <c r="Q398" s="120"/>
    </row>
    <row r="399" customFormat="false" ht="16" hidden="false" customHeight="false" outlineLevel="0" collapsed="false">
      <c r="A399" s="115"/>
      <c r="B399" s="116"/>
      <c r="C399" s="116"/>
      <c r="D399" s="117"/>
      <c r="E399" s="117"/>
      <c r="F399" s="118" t="n">
        <f aca="false">F398+D399-E399</f>
        <v>12761.28</v>
      </c>
      <c r="G399" s="127"/>
      <c r="H399" s="120"/>
      <c r="I399" s="120"/>
      <c r="J399" s="120"/>
      <c r="K399" s="120"/>
      <c r="L399" s="120"/>
      <c r="M399" s="120"/>
      <c r="N399" s="120"/>
      <c r="O399" s="120"/>
      <c r="P399" s="120"/>
      <c r="Q399" s="120"/>
    </row>
    <row r="400" customFormat="false" ht="16" hidden="false" customHeight="false" outlineLevel="0" collapsed="false">
      <c r="A400" s="115"/>
      <c r="B400" s="116"/>
      <c r="C400" s="116"/>
      <c r="D400" s="117"/>
      <c r="E400" s="117"/>
      <c r="F400" s="118" t="n">
        <f aca="false">F399+D400-E400</f>
        <v>12761.28</v>
      </c>
      <c r="G400" s="127"/>
      <c r="H400" s="120"/>
      <c r="I400" s="120"/>
      <c r="J400" s="120"/>
      <c r="K400" s="120"/>
      <c r="L400" s="120"/>
      <c r="M400" s="120"/>
      <c r="N400" s="120"/>
      <c r="O400" s="120"/>
      <c r="P400" s="120"/>
      <c r="Q400" s="120"/>
    </row>
    <row r="401" customFormat="false" ht="16" hidden="false" customHeight="false" outlineLevel="0" collapsed="false">
      <c r="A401" s="115"/>
      <c r="B401" s="116"/>
      <c r="C401" s="116"/>
      <c r="D401" s="117"/>
      <c r="E401" s="117"/>
      <c r="F401" s="118" t="n">
        <f aca="false">F400+D401-E401</f>
        <v>12761.28</v>
      </c>
      <c r="G401" s="127"/>
      <c r="H401" s="120"/>
      <c r="I401" s="120"/>
      <c r="J401" s="120"/>
      <c r="K401" s="120"/>
      <c r="L401" s="120"/>
      <c r="M401" s="120"/>
      <c r="N401" s="120"/>
      <c r="O401" s="120"/>
      <c r="P401" s="120"/>
      <c r="Q401" s="120"/>
    </row>
    <row r="402" customFormat="false" ht="16" hidden="false" customHeight="false" outlineLevel="0" collapsed="false">
      <c r="A402" s="115"/>
      <c r="B402" s="116"/>
      <c r="C402" s="116"/>
      <c r="D402" s="117"/>
      <c r="E402" s="117"/>
      <c r="F402" s="118" t="n">
        <f aca="false">F401+D402-E402</f>
        <v>12761.28</v>
      </c>
      <c r="G402" s="127"/>
      <c r="H402" s="120"/>
      <c r="I402" s="120"/>
      <c r="J402" s="120"/>
      <c r="K402" s="120"/>
      <c r="L402" s="120"/>
      <c r="M402" s="120"/>
      <c r="N402" s="120"/>
      <c r="O402" s="120"/>
      <c r="P402" s="120"/>
      <c r="Q402" s="120"/>
    </row>
    <row r="403" customFormat="false" ht="16" hidden="false" customHeight="false" outlineLevel="0" collapsed="false">
      <c r="A403" s="115"/>
      <c r="B403" s="116"/>
      <c r="C403" s="116"/>
      <c r="D403" s="117"/>
      <c r="E403" s="117"/>
      <c r="F403" s="118" t="n">
        <f aca="false">F402+D403-E403</f>
        <v>12761.28</v>
      </c>
      <c r="G403" s="127"/>
      <c r="H403" s="120"/>
      <c r="I403" s="120"/>
      <c r="J403" s="120"/>
      <c r="K403" s="120"/>
      <c r="L403" s="120"/>
      <c r="M403" s="120"/>
      <c r="N403" s="120"/>
      <c r="O403" s="120"/>
      <c r="P403" s="120"/>
      <c r="Q403" s="120"/>
    </row>
    <row r="404" customFormat="false" ht="16" hidden="false" customHeight="false" outlineLevel="0" collapsed="false">
      <c r="A404" s="115"/>
      <c r="B404" s="116"/>
      <c r="C404" s="116"/>
      <c r="D404" s="117"/>
      <c r="E404" s="117"/>
      <c r="F404" s="118" t="n">
        <f aca="false">F403+D404-E404</f>
        <v>12761.28</v>
      </c>
      <c r="G404" s="127"/>
      <c r="H404" s="120"/>
      <c r="I404" s="120"/>
      <c r="J404" s="120"/>
      <c r="K404" s="120"/>
      <c r="L404" s="120"/>
      <c r="M404" s="120"/>
      <c r="N404" s="120"/>
      <c r="O404" s="120"/>
      <c r="P404" s="120"/>
      <c r="Q404" s="120"/>
    </row>
    <row r="405" customFormat="false" ht="16" hidden="false" customHeight="false" outlineLevel="0" collapsed="false">
      <c r="A405" s="115"/>
      <c r="B405" s="116"/>
      <c r="C405" s="116"/>
      <c r="D405" s="117"/>
      <c r="E405" s="117"/>
      <c r="F405" s="118" t="n">
        <f aca="false">F404+D405-E405</f>
        <v>12761.28</v>
      </c>
      <c r="G405" s="127"/>
      <c r="H405" s="120"/>
      <c r="I405" s="120"/>
      <c r="J405" s="120"/>
      <c r="K405" s="120"/>
      <c r="L405" s="120"/>
      <c r="M405" s="120"/>
      <c r="N405" s="120"/>
      <c r="O405" s="120"/>
      <c r="P405" s="120"/>
      <c r="Q405" s="120"/>
    </row>
    <row r="406" customFormat="false" ht="16" hidden="false" customHeight="false" outlineLevel="0" collapsed="false">
      <c r="A406" s="115"/>
      <c r="B406" s="116"/>
      <c r="C406" s="116"/>
      <c r="D406" s="117"/>
      <c r="E406" s="117"/>
      <c r="F406" s="118" t="n">
        <f aca="false">F405+D406-E406</f>
        <v>12761.28</v>
      </c>
      <c r="G406" s="127"/>
      <c r="H406" s="120"/>
      <c r="I406" s="120"/>
      <c r="J406" s="120"/>
      <c r="K406" s="120"/>
      <c r="L406" s="120"/>
      <c r="M406" s="120"/>
      <c r="N406" s="120"/>
      <c r="O406" s="120"/>
      <c r="P406" s="120"/>
      <c r="Q406" s="120"/>
    </row>
    <row r="407" customFormat="false" ht="16" hidden="false" customHeight="false" outlineLevel="0" collapsed="false">
      <c r="A407" s="115"/>
      <c r="B407" s="116"/>
      <c r="C407" s="116"/>
      <c r="D407" s="117"/>
      <c r="E407" s="117"/>
      <c r="F407" s="118" t="n">
        <f aca="false">F406+D407-E407</f>
        <v>12761.28</v>
      </c>
      <c r="G407" s="127"/>
      <c r="H407" s="120"/>
      <c r="I407" s="120"/>
      <c r="J407" s="120"/>
      <c r="K407" s="120"/>
      <c r="L407" s="120"/>
      <c r="M407" s="120"/>
      <c r="N407" s="120"/>
      <c r="O407" s="120"/>
      <c r="P407" s="120"/>
      <c r="Q407" s="120"/>
    </row>
    <row r="408" customFormat="false" ht="16" hidden="false" customHeight="false" outlineLevel="0" collapsed="false">
      <c r="A408" s="115"/>
      <c r="B408" s="116"/>
      <c r="C408" s="116"/>
      <c r="D408" s="117"/>
      <c r="E408" s="117"/>
      <c r="F408" s="118" t="n">
        <f aca="false">F407+D408-E408</f>
        <v>12761.28</v>
      </c>
      <c r="G408" s="127"/>
      <c r="H408" s="120"/>
      <c r="I408" s="120"/>
      <c r="J408" s="120"/>
      <c r="K408" s="120"/>
      <c r="L408" s="120"/>
      <c r="M408" s="120"/>
      <c r="N408" s="120"/>
      <c r="O408" s="120"/>
      <c r="P408" s="120"/>
      <c r="Q408" s="120"/>
    </row>
    <row r="409" customFormat="false" ht="16" hidden="false" customHeight="false" outlineLevel="0" collapsed="false">
      <c r="A409" s="115"/>
      <c r="B409" s="116"/>
      <c r="C409" s="116"/>
      <c r="D409" s="117"/>
      <c r="E409" s="117"/>
      <c r="F409" s="118" t="n">
        <f aca="false">F408+D409-E409</f>
        <v>12761.28</v>
      </c>
      <c r="G409" s="127"/>
      <c r="H409" s="120"/>
      <c r="I409" s="120"/>
      <c r="J409" s="120"/>
      <c r="K409" s="120"/>
      <c r="L409" s="120"/>
      <c r="M409" s="120"/>
      <c r="N409" s="120"/>
      <c r="O409" s="120"/>
      <c r="P409" s="120"/>
      <c r="Q409" s="120"/>
    </row>
    <row r="410" customFormat="false" ht="16" hidden="false" customHeight="false" outlineLevel="0" collapsed="false">
      <c r="A410" s="115"/>
      <c r="B410" s="116"/>
      <c r="C410" s="116"/>
      <c r="D410" s="117"/>
      <c r="E410" s="117"/>
      <c r="F410" s="118" t="n">
        <f aca="false">F409+D410-E410</f>
        <v>12761.28</v>
      </c>
      <c r="G410" s="127"/>
      <c r="H410" s="120"/>
      <c r="I410" s="120"/>
      <c r="J410" s="120"/>
      <c r="K410" s="120"/>
      <c r="L410" s="120"/>
      <c r="M410" s="120"/>
      <c r="N410" s="120"/>
      <c r="O410" s="120"/>
      <c r="P410" s="120"/>
      <c r="Q410" s="120"/>
    </row>
    <row r="411" customFormat="false" ht="16" hidden="false" customHeight="false" outlineLevel="0" collapsed="false">
      <c r="A411" s="115"/>
      <c r="B411" s="116"/>
      <c r="C411" s="116"/>
      <c r="D411" s="117"/>
      <c r="E411" s="117"/>
      <c r="F411" s="118" t="n">
        <f aca="false">F410+D411-E411</f>
        <v>12761.28</v>
      </c>
      <c r="G411" s="127"/>
      <c r="H411" s="120"/>
      <c r="I411" s="120"/>
      <c r="J411" s="120"/>
      <c r="K411" s="120"/>
      <c r="L411" s="120"/>
      <c r="M411" s="120"/>
      <c r="N411" s="120"/>
      <c r="O411" s="120"/>
      <c r="P411" s="120"/>
      <c r="Q411" s="120"/>
    </row>
    <row r="412" customFormat="false" ht="16" hidden="false" customHeight="false" outlineLevel="0" collapsed="false">
      <c r="A412" s="115"/>
      <c r="B412" s="116"/>
      <c r="C412" s="116"/>
      <c r="D412" s="117"/>
      <c r="E412" s="117"/>
      <c r="F412" s="118" t="n">
        <f aca="false">F411+D412-E412</f>
        <v>12761.28</v>
      </c>
      <c r="G412" s="127"/>
      <c r="H412" s="120"/>
      <c r="I412" s="120"/>
      <c r="J412" s="120"/>
      <c r="K412" s="120"/>
      <c r="L412" s="120"/>
      <c r="M412" s="120"/>
      <c r="N412" s="120"/>
      <c r="O412" s="120"/>
      <c r="P412" s="120"/>
      <c r="Q412" s="120"/>
    </row>
    <row r="413" customFormat="false" ht="16" hidden="false" customHeight="false" outlineLevel="0" collapsed="false">
      <c r="A413" s="115"/>
      <c r="B413" s="116"/>
      <c r="C413" s="116"/>
      <c r="D413" s="117"/>
      <c r="E413" s="117"/>
      <c r="F413" s="118" t="n">
        <f aca="false">F412+D413-E413</f>
        <v>12761.28</v>
      </c>
      <c r="G413" s="127"/>
      <c r="H413" s="120"/>
      <c r="I413" s="120"/>
      <c r="J413" s="120"/>
      <c r="K413" s="120"/>
      <c r="L413" s="120"/>
      <c r="M413" s="120"/>
      <c r="N413" s="120"/>
      <c r="O413" s="120"/>
      <c r="P413" s="120"/>
      <c r="Q413" s="120"/>
    </row>
    <row r="414" customFormat="false" ht="16" hidden="false" customHeight="false" outlineLevel="0" collapsed="false">
      <c r="A414" s="115"/>
      <c r="B414" s="116"/>
      <c r="C414" s="116"/>
      <c r="D414" s="117"/>
      <c r="E414" s="117"/>
      <c r="F414" s="118" t="n">
        <f aca="false">F413+D414-E414</f>
        <v>12761.28</v>
      </c>
      <c r="G414" s="127"/>
      <c r="H414" s="120"/>
      <c r="I414" s="120"/>
      <c r="J414" s="120"/>
      <c r="K414" s="120"/>
      <c r="L414" s="120"/>
      <c r="M414" s="120"/>
      <c r="N414" s="120"/>
      <c r="O414" s="120"/>
      <c r="P414" s="120"/>
      <c r="Q414" s="120"/>
    </row>
    <row r="415" customFormat="false" ht="16" hidden="false" customHeight="false" outlineLevel="0" collapsed="false">
      <c r="A415" s="115"/>
      <c r="B415" s="116"/>
      <c r="C415" s="116"/>
      <c r="D415" s="117"/>
      <c r="E415" s="117"/>
      <c r="F415" s="118" t="n">
        <f aca="false">F414+D415-E415</f>
        <v>12761.28</v>
      </c>
      <c r="G415" s="127"/>
      <c r="H415" s="120"/>
      <c r="I415" s="120"/>
      <c r="J415" s="120"/>
      <c r="K415" s="120"/>
      <c r="L415" s="120"/>
      <c r="M415" s="120"/>
      <c r="N415" s="120"/>
      <c r="O415" s="120"/>
      <c r="P415" s="120"/>
      <c r="Q415" s="120"/>
    </row>
    <row r="416" customFormat="false" ht="16" hidden="false" customHeight="false" outlineLevel="0" collapsed="false">
      <c r="A416" s="115"/>
      <c r="B416" s="116"/>
      <c r="C416" s="116"/>
      <c r="D416" s="117"/>
      <c r="E416" s="117"/>
      <c r="F416" s="118" t="n">
        <f aca="false">F415+D416-E416</f>
        <v>12761.28</v>
      </c>
      <c r="G416" s="127"/>
      <c r="H416" s="120"/>
      <c r="I416" s="120"/>
      <c r="J416" s="120"/>
      <c r="K416" s="120"/>
      <c r="L416" s="120"/>
      <c r="M416" s="120"/>
      <c r="N416" s="120"/>
      <c r="O416" s="120"/>
      <c r="P416" s="120"/>
      <c r="Q416" s="120"/>
    </row>
    <row r="417" customFormat="false" ht="16" hidden="false" customHeight="false" outlineLevel="0" collapsed="false">
      <c r="A417" s="115"/>
      <c r="B417" s="116"/>
      <c r="C417" s="116"/>
      <c r="D417" s="117"/>
      <c r="E417" s="117"/>
      <c r="F417" s="118" t="n">
        <f aca="false">F416+D417-E417</f>
        <v>12761.28</v>
      </c>
      <c r="G417" s="127"/>
      <c r="H417" s="120"/>
      <c r="I417" s="120"/>
      <c r="J417" s="120"/>
      <c r="K417" s="120"/>
      <c r="L417" s="120"/>
      <c r="M417" s="120"/>
      <c r="N417" s="120"/>
      <c r="O417" s="120"/>
      <c r="P417" s="120"/>
      <c r="Q417" s="120"/>
    </row>
    <row r="418" customFormat="false" ht="16" hidden="false" customHeight="false" outlineLevel="0" collapsed="false">
      <c r="A418" s="115"/>
      <c r="B418" s="116"/>
      <c r="C418" s="116"/>
      <c r="D418" s="117"/>
      <c r="E418" s="117"/>
      <c r="F418" s="118" t="n">
        <f aca="false">F417+D418-E418</f>
        <v>12761.28</v>
      </c>
      <c r="G418" s="127"/>
      <c r="H418" s="120"/>
      <c r="I418" s="120"/>
      <c r="J418" s="120"/>
      <c r="K418" s="120"/>
      <c r="L418" s="120"/>
      <c r="M418" s="120"/>
      <c r="N418" s="120"/>
      <c r="O418" s="120"/>
      <c r="P418" s="120"/>
      <c r="Q418" s="120"/>
    </row>
    <row r="419" customFormat="false" ht="16" hidden="false" customHeight="false" outlineLevel="0" collapsed="false">
      <c r="A419" s="115"/>
      <c r="B419" s="116"/>
      <c r="C419" s="116"/>
      <c r="D419" s="117"/>
      <c r="E419" s="117"/>
      <c r="F419" s="118" t="n">
        <f aca="false">F418+D419-E419</f>
        <v>12761.28</v>
      </c>
      <c r="G419" s="127"/>
      <c r="H419" s="120"/>
      <c r="I419" s="120"/>
      <c r="J419" s="120"/>
      <c r="K419" s="120"/>
      <c r="L419" s="120"/>
      <c r="M419" s="120"/>
      <c r="N419" s="120"/>
      <c r="O419" s="120"/>
      <c r="P419" s="120"/>
      <c r="Q419" s="120"/>
    </row>
    <row r="420" customFormat="false" ht="16" hidden="false" customHeight="false" outlineLevel="0" collapsed="false">
      <c r="A420" s="115"/>
      <c r="B420" s="116"/>
      <c r="C420" s="116"/>
      <c r="D420" s="117"/>
      <c r="E420" s="117"/>
      <c r="F420" s="118" t="n">
        <f aca="false">F419+D420-E420</f>
        <v>12761.28</v>
      </c>
      <c r="G420" s="127"/>
      <c r="H420" s="120"/>
      <c r="I420" s="120"/>
      <c r="J420" s="120"/>
      <c r="K420" s="120"/>
      <c r="L420" s="120"/>
      <c r="M420" s="120"/>
      <c r="N420" s="120"/>
      <c r="O420" s="120"/>
      <c r="P420" s="120"/>
      <c r="Q420" s="120"/>
    </row>
    <row r="421" customFormat="false" ht="16" hidden="false" customHeight="false" outlineLevel="0" collapsed="false">
      <c r="A421" s="115"/>
      <c r="B421" s="116"/>
      <c r="C421" s="116"/>
      <c r="D421" s="117"/>
      <c r="E421" s="117"/>
      <c r="F421" s="118" t="n">
        <f aca="false">F420+D421-E421</f>
        <v>12761.28</v>
      </c>
      <c r="G421" s="127"/>
      <c r="H421" s="120"/>
      <c r="I421" s="120"/>
      <c r="J421" s="120"/>
      <c r="K421" s="120"/>
      <c r="L421" s="120"/>
      <c r="M421" s="120"/>
      <c r="N421" s="120"/>
      <c r="O421" s="120"/>
      <c r="P421" s="120"/>
      <c r="Q421" s="120"/>
    </row>
    <row r="422" customFormat="false" ht="16" hidden="false" customHeight="false" outlineLevel="0" collapsed="false">
      <c r="A422" s="115"/>
      <c r="B422" s="116"/>
      <c r="C422" s="116"/>
      <c r="D422" s="117"/>
      <c r="E422" s="117"/>
      <c r="F422" s="118" t="n">
        <f aca="false">F421+D422-E422</f>
        <v>12761.28</v>
      </c>
      <c r="G422" s="127"/>
      <c r="H422" s="120"/>
      <c r="I422" s="120"/>
      <c r="J422" s="120"/>
      <c r="K422" s="120"/>
      <c r="L422" s="120"/>
      <c r="M422" s="120"/>
      <c r="N422" s="120"/>
      <c r="O422" s="120"/>
      <c r="P422" s="120"/>
      <c r="Q422" s="120"/>
    </row>
    <row r="423" customFormat="false" ht="16" hidden="false" customHeight="false" outlineLevel="0" collapsed="false">
      <c r="A423" s="115"/>
      <c r="B423" s="116"/>
      <c r="C423" s="116"/>
      <c r="D423" s="117"/>
      <c r="E423" s="117"/>
      <c r="F423" s="118" t="n">
        <f aca="false">F422+D423-E423</f>
        <v>12761.28</v>
      </c>
      <c r="G423" s="127"/>
      <c r="H423" s="120"/>
      <c r="I423" s="120"/>
      <c r="J423" s="120"/>
      <c r="K423" s="120"/>
      <c r="L423" s="120"/>
      <c r="M423" s="120"/>
      <c r="N423" s="120"/>
      <c r="O423" s="120"/>
      <c r="P423" s="120"/>
      <c r="Q423" s="120"/>
    </row>
    <row r="424" customFormat="false" ht="16" hidden="false" customHeight="false" outlineLevel="0" collapsed="false">
      <c r="A424" s="115"/>
      <c r="B424" s="116"/>
      <c r="C424" s="116"/>
      <c r="D424" s="117"/>
      <c r="E424" s="117"/>
      <c r="F424" s="118" t="n">
        <f aca="false">F423+D424-E424</f>
        <v>12761.28</v>
      </c>
      <c r="G424" s="127"/>
      <c r="H424" s="120"/>
      <c r="I424" s="120"/>
      <c r="J424" s="120"/>
      <c r="K424" s="120"/>
      <c r="L424" s="120"/>
      <c r="M424" s="120"/>
      <c r="N424" s="120"/>
      <c r="O424" s="120"/>
      <c r="P424" s="120"/>
      <c r="Q424" s="120"/>
    </row>
    <row r="425" customFormat="false" ht="16" hidden="false" customHeight="false" outlineLevel="0" collapsed="false">
      <c r="A425" s="115"/>
      <c r="B425" s="116"/>
      <c r="C425" s="116"/>
      <c r="D425" s="117"/>
      <c r="E425" s="117"/>
      <c r="F425" s="118" t="n">
        <f aca="false">F424+D425-E425</f>
        <v>12761.28</v>
      </c>
      <c r="G425" s="127"/>
      <c r="H425" s="120"/>
      <c r="I425" s="120"/>
      <c r="J425" s="120"/>
      <c r="K425" s="120"/>
      <c r="L425" s="120"/>
      <c r="M425" s="120"/>
      <c r="N425" s="120"/>
      <c r="O425" s="120"/>
      <c r="P425" s="120"/>
      <c r="Q425" s="120"/>
    </row>
    <row r="426" customFormat="false" ht="16" hidden="false" customHeight="false" outlineLevel="0" collapsed="false">
      <c r="A426" s="115"/>
      <c r="B426" s="116"/>
      <c r="C426" s="116"/>
      <c r="D426" s="117"/>
      <c r="E426" s="117"/>
      <c r="F426" s="118" t="n">
        <f aca="false">F425+D426-E426</f>
        <v>12761.28</v>
      </c>
      <c r="G426" s="127"/>
      <c r="H426" s="120"/>
      <c r="I426" s="120"/>
      <c r="J426" s="120"/>
      <c r="K426" s="120"/>
      <c r="L426" s="120"/>
      <c r="M426" s="120"/>
      <c r="N426" s="120"/>
      <c r="O426" s="120"/>
      <c r="P426" s="120"/>
      <c r="Q426" s="120"/>
    </row>
    <row r="427" customFormat="false" ht="16" hidden="false" customHeight="false" outlineLevel="0" collapsed="false">
      <c r="A427" s="115"/>
      <c r="B427" s="116"/>
      <c r="C427" s="116"/>
      <c r="D427" s="117"/>
      <c r="E427" s="117"/>
      <c r="F427" s="118" t="n">
        <f aca="false">F426+D427-E427</f>
        <v>12761.28</v>
      </c>
      <c r="G427" s="127"/>
      <c r="H427" s="120"/>
      <c r="I427" s="120"/>
      <c r="J427" s="120"/>
      <c r="K427" s="120"/>
      <c r="L427" s="120"/>
      <c r="M427" s="120"/>
      <c r="N427" s="120"/>
      <c r="O427" s="120"/>
      <c r="P427" s="120"/>
      <c r="Q427" s="120"/>
    </row>
    <row r="428" customFormat="false" ht="16" hidden="false" customHeight="false" outlineLevel="0" collapsed="false">
      <c r="A428" s="115"/>
      <c r="B428" s="116"/>
      <c r="C428" s="116"/>
      <c r="D428" s="117"/>
      <c r="E428" s="117"/>
      <c r="F428" s="118" t="n">
        <f aca="false">F427+D428-E428</f>
        <v>12761.28</v>
      </c>
      <c r="G428" s="127"/>
      <c r="H428" s="120"/>
      <c r="I428" s="120"/>
      <c r="J428" s="120"/>
      <c r="K428" s="120"/>
      <c r="L428" s="120"/>
      <c r="M428" s="120"/>
      <c r="N428" s="120"/>
      <c r="O428" s="120"/>
      <c r="P428" s="120"/>
      <c r="Q428" s="120"/>
    </row>
    <row r="429" customFormat="false" ht="16" hidden="false" customHeight="false" outlineLevel="0" collapsed="false">
      <c r="A429" s="115"/>
      <c r="B429" s="116"/>
      <c r="C429" s="116"/>
      <c r="D429" s="117"/>
      <c r="E429" s="117"/>
      <c r="F429" s="118" t="n">
        <f aca="false">F428+D429-E429</f>
        <v>12761.28</v>
      </c>
      <c r="G429" s="127"/>
      <c r="H429" s="120"/>
      <c r="I429" s="120"/>
      <c r="J429" s="120"/>
      <c r="K429" s="120"/>
      <c r="L429" s="120"/>
      <c r="M429" s="120"/>
      <c r="N429" s="120"/>
      <c r="O429" s="120"/>
      <c r="P429" s="120"/>
      <c r="Q429" s="120"/>
    </row>
    <row r="430" customFormat="false" ht="16" hidden="false" customHeight="false" outlineLevel="0" collapsed="false">
      <c r="A430" s="115"/>
      <c r="B430" s="116"/>
      <c r="C430" s="116"/>
      <c r="D430" s="117"/>
      <c r="E430" s="117"/>
      <c r="F430" s="118" t="n">
        <f aca="false">F429+D430-E430</f>
        <v>12761.28</v>
      </c>
      <c r="G430" s="127"/>
      <c r="H430" s="120"/>
      <c r="I430" s="120"/>
      <c r="J430" s="120"/>
      <c r="K430" s="120"/>
      <c r="L430" s="120"/>
      <c r="M430" s="120"/>
      <c r="N430" s="120"/>
      <c r="O430" s="120"/>
      <c r="P430" s="120"/>
      <c r="Q430" s="120"/>
    </row>
    <row r="431" customFormat="false" ht="16" hidden="false" customHeight="false" outlineLevel="0" collapsed="false">
      <c r="A431" s="115"/>
      <c r="B431" s="116"/>
      <c r="C431" s="116"/>
      <c r="D431" s="117"/>
      <c r="E431" s="117"/>
      <c r="F431" s="118" t="n">
        <f aca="false">F430+D431-E431</f>
        <v>12761.28</v>
      </c>
      <c r="G431" s="127"/>
      <c r="H431" s="120"/>
      <c r="I431" s="120"/>
      <c r="J431" s="120"/>
      <c r="K431" s="120"/>
      <c r="L431" s="120"/>
      <c r="M431" s="120"/>
      <c r="N431" s="120"/>
      <c r="O431" s="120"/>
      <c r="P431" s="120"/>
      <c r="Q431" s="120"/>
    </row>
    <row r="432" customFormat="false" ht="16" hidden="false" customHeight="false" outlineLevel="0" collapsed="false">
      <c r="A432" s="115"/>
      <c r="B432" s="116"/>
      <c r="C432" s="116"/>
      <c r="D432" s="117"/>
      <c r="E432" s="117"/>
      <c r="F432" s="118" t="n">
        <f aca="false">F431+D432-E432</f>
        <v>12761.28</v>
      </c>
      <c r="G432" s="127"/>
      <c r="H432" s="120"/>
      <c r="I432" s="120"/>
      <c r="J432" s="120"/>
      <c r="K432" s="120"/>
      <c r="L432" s="120"/>
      <c r="M432" s="120"/>
      <c r="N432" s="120"/>
      <c r="O432" s="120"/>
      <c r="P432" s="120"/>
      <c r="Q432" s="120"/>
    </row>
    <row r="433" customFormat="false" ht="16" hidden="false" customHeight="false" outlineLevel="0" collapsed="false">
      <c r="A433" s="115"/>
      <c r="B433" s="116"/>
      <c r="C433" s="116"/>
      <c r="D433" s="117"/>
      <c r="E433" s="117"/>
      <c r="F433" s="118" t="n">
        <f aca="false">F432+D433-E433</f>
        <v>12761.28</v>
      </c>
      <c r="G433" s="127"/>
      <c r="H433" s="120"/>
      <c r="I433" s="120"/>
      <c r="J433" s="120"/>
      <c r="K433" s="120"/>
      <c r="L433" s="120"/>
      <c r="M433" s="120"/>
      <c r="N433" s="120"/>
      <c r="O433" s="120"/>
      <c r="P433" s="120"/>
      <c r="Q433" s="120"/>
    </row>
    <row r="434" customFormat="false" ht="16" hidden="false" customHeight="false" outlineLevel="0" collapsed="false">
      <c r="A434" s="115"/>
      <c r="B434" s="116"/>
      <c r="C434" s="116"/>
      <c r="D434" s="117"/>
      <c r="E434" s="117"/>
      <c r="F434" s="118" t="n">
        <f aca="false">F433+D434-E434</f>
        <v>12761.28</v>
      </c>
      <c r="G434" s="127"/>
      <c r="H434" s="120"/>
      <c r="I434" s="120"/>
      <c r="J434" s="120"/>
      <c r="K434" s="120"/>
      <c r="L434" s="120"/>
      <c r="M434" s="120"/>
      <c r="N434" s="120"/>
      <c r="O434" s="120"/>
      <c r="P434" s="120"/>
      <c r="Q434" s="120"/>
    </row>
    <row r="435" customFormat="false" ht="16" hidden="false" customHeight="false" outlineLevel="0" collapsed="false">
      <c r="A435" s="115"/>
      <c r="B435" s="116"/>
      <c r="C435" s="116"/>
      <c r="D435" s="117"/>
      <c r="E435" s="117"/>
      <c r="F435" s="118" t="n">
        <f aca="false">F434+D435-E435</f>
        <v>12761.28</v>
      </c>
      <c r="G435" s="127"/>
      <c r="H435" s="120"/>
      <c r="I435" s="120"/>
      <c r="J435" s="120"/>
      <c r="K435" s="120"/>
      <c r="L435" s="120"/>
      <c r="M435" s="120"/>
      <c r="N435" s="120"/>
      <c r="O435" s="120"/>
      <c r="P435" s="120"/>
      <c r="Q435" s="120"/>
    </row>
    <row r="436" customFormat="false" ht="16" hidden="false" customHeight="false" outlineLevel="0" collapsed="false">
      <c r="A436" s="115"/>
      <c r="B436" s="116"/>
      <c r="C436" s="116"/>
      <c r="D436" s="117"/>
      <c r="E436" s="117"/>
      <c r="F436" s="118" t="n">
        <f aca="false">F435+D436-E436</f>
        <v>12761.28</v>
      </c>
      <c r="G436" s="127"/>
      <c r="H436" s="120"/>
      <c r="I436" s="120"/>
      <c r="J436" s="120"/>
      <c r="K436" s="120"/>
      <c r="L436" s="120"/>
      <c r="M436" s="120"/>
      <c r="N436" s="120"/>
      <c r="O436" s="120"/>
      <c r="P436" s="120"/>
      <c r="Q436" s="120"/>
    </row>
    <row r="437" customFormat="false" ht="16" hidden="false" customHeight="false" outlineLevel="0" collapsed="false">
      <c r="A437" s="115"/>
      <c r="B437" s="116"/>
      <c r="C437" s="116"/>
      <c r="D437" s="117"/>
      <c r="E437" s="117"/>
      <c r="F437" s="118" t="n">
        <f aca="false">F436+D437-E437</f>
        <v>12761.28</v>
      </c>
      <c r="G437" s="127"/>
      <c r="H437" s="120"/>
      <c r="I437" s="120"/>
      <c r="J437" s="120"/>
      <c r="K437" s="120"/>
      <c r="L437" s="120"/>
      <c r="M437" s="120"/>
      <c r="N437" s="120"/>
      <c r="O437" s="120"/>
      <c r="P437" s="120"/>
      <c r="Q437" s="120"/>
    </row>
    <row r="438" customFormat="false" ht="16" hidden="false" customHeight="false" outlineLevel="0" collapsed="false">
      <c r="A438" s="115"/>
      <c r="B438" s="116"/>
      <c r="C438" s="116"/>
      <c r="D438" s="117"/>
      <c r="E438" s="117"/>
      <c r="F438" s="118" t="n">
        <f aca="false">F437+D438-E438</f>
        <v>12761.28</v>
      </c>
      <c r="G438" s="127"/>
      <c r="H438" s="120"/>
      <c r="I438" s="120"/>
      <c r="J438" s="120"/>
      <c r="K438" s="120"/>
      <c r="L438" s="120"/>
      <c r="M438" s="120"/>
      <c r="N438" s="120"/>
      <c r="O438" s="120"/>
      <c r="P438" s="120"/>
      <c r="Q438" s="120"/>
    </row>
    <row r="439" customFormat="false" ht="16" hidden="false" customHeight="false" outlineLevel="0" collapsed="false">
      <c r="A439" s="115"/>
      <c r="B439" s="116"/>
      <c r="C439" s="116"/>
      <c r="D439" s="117"/>
      <c r="E439" s="117"/>
      <c r="F439" s="118" t="n">
        <f aca="false">F438+D439-E439</f>
        <v>12761.28</v>
      </c>
      <c r="G439" s="127"/>
      <c r="H439" s="120"/>
      <c r="I439" s="120"/>
      <c r="J439" s="120"/>
      <c r="K439" s="120"/>
      <c r="L439" s="120"/>
      <c r="M439" s="120"/>
      <c r="N439" s="120"/>
      <c r="O439" s="120"/>
      <c r="P439" s="120"/>
      <c r="Q439" s="120"/>
    </row>
    <row r="440" customFormat="false" ht="16" hidden="false" customHeight="false" outlineLevel="0" collapsed="false">
      <c r="A440" s="115"/>
      <c r="B440" s="116"/>
      <c r="C440" s="116"/>
      <c r="D440" s="117"/>
      <c r="E440" s="117"/>
      <c r="F440" s="118" t="n">
        <f aca="false">F439+D440-E440</f>
        <v>12761.28</v>
      </c>
      <c r="G440" s="127"/>
      <c r="H440" s="120"/>
      <c r="I440" s="120"/>
      <c r="J440" s="120"/>
      <c r="K440" s="120"/>
      <c r="L440" s="120"/>
      <c r="M440" s="120"/>
      <c r="N440" s="120"/>
      <c r="O440" s="120"/>
      <c r="P440" s="120"/>
      <c r="Q440" s="120"/>
    </row>
    <row r="441" customFormat="false" ht="16" hidden="false" customHeight="false" outlineLevel="0" collapsed="false">
      <c r="A441" s="115"/>
      <c r="B441" s="116"/>
      <c r="C441" s="116"/>
      <c r="D441" s="117"/>
      <c r="E441" s="117"/>
      <c r="F441" s="118" t="n">
        <f aca="false">F440+D441-E441</f>
        <v>12761.28</v>
      </c>
      <c r="G441" s="127"/>
      <c r="H441" s="120"/>
      <c r="I441" s="120"/>
      <c r="J441" s="120"/>
      <c r="K441" s="120"/>
      <c r="L441" s="120"/>
      <c r="M441" s="120"/>
      <c r="N441" s="120"/>
      <c r="O441" s="120"/>
      <c r="P441" s="120"/>
      <c r="Q441" s="120"/>
    </row>
    <row r="442" customFormat="false" ht="16" hidden="false" customHeight="false" outlineLevel="0" collapsed="false">
      <c r="A442" s="115"/>
      <c r="B442" s="116"/>
      <c r="C442" s="116"/>
      <c r="D442" s="117"/>
      <c r="E442" s="117"/>
      <c r="F442" s="118" t="n">
        <f aca="false">F441+D442-E442</f>
        <v>12761.28</v>
      </c>
      <c r="G442" s="127"/>
      <c r="H442" s="120"/>
      <c r="I442" s="120"/>
      <c r="J442" s="120"/>
      <c r="K442" s="120"/>
      <c r="L442" s="120"/>
      <c r="M442" s="120"/>
      <c r="N442" s="120"/>
      <c r="O442" s="120"/>
      <c r="P442" s="120"/>
      <c r="Q442" s="120"/>
    </row>
    <row r="443" customFormat="false" ht="16" hidden="false" customHeight="false" outlineLevel="0" collapsed="false">
      <c r="A443" s="115"/>
      <c r="B443" s="116"/>
      <c r="C443" s="116"/>
      <c r="D443" s="117"/>
      <c r="E443" s="117"/>
      <c r="F443" s="118" t="n">
        <f aca="false">F442+D443-E443</f>
        <v>12761.28</v>
      </c>
      <c r="G443" s="127"/>
      <c r="H443" s="120"/>
      <c r="I443" s="120"/>
      <c r="J443" s="120"/>
      <c r="K443" s="120"/>
      <c r="L443" s="120"/>
      <c r="M443" s="120"/>
      <c r="N443" s="120"/>
      <c r="O443" s="120"/>
      <c r="P443" s="120"/>
      <c r="Q443" s="120"/>
    </row>
    <row r="444" customFormat="false" ht="16" hidden="false" customHeight="false" outlineLevel="0" collapsed="false">
      <c r="A444" s="115"/>
      <c r="B444" s="116"/>
      <c r="C444" s="116"/>
      <c r="D444" s="117"/>
      <c r="E444" s="117"/>
      <c r="F444" s="118" t="n">
        <f aca="false">F443+D444-E444</f>
        <v>12761.28</v>
      </c>
      <c r="G444" s="127"/>
      <c r="H444" s="120"/>
      <c r="I444" s="120"/>
      <c r="J444" s="120"/>
      <c r="K444" s="120"/>
      <c r="L444" s="120"/>
      <c r="M444" s="120"/>
      <c r="N444" s="120"/>
      <c r="O444" s="120"/>
      <c r="P444" s="120"/>
      <c r="Q444" s="120"/>
    </row>
    <row r="445" customFormat="false" ht="16" hidden="false" customHeight="false" outlineLevel="0" collapsed="false">
      <c r="A445" s="115"/>
      <c r="B445" s="116"/>
      <c r="C445" s="116"/>
      <c r="D445" s="117"/>
      <c r="E445" s="117"/>
      <c r="F445" s="118" t="n">
        <f aca="false">F444+D445-E445</f>
        <v>12761.28</v>
      </c>
      <c r="G445" s="127"/>
      <c r="H445" s="120"/>
      <c r="I445" s="120"/>
      <c r="J445" s="120"/>
      <c r="K445" s="120"/>
      <c r="L445" s="120"/>
      <c r="M445" s="120"/>
      <c r="N445" s="120"/>
      <c r="O445" s="120"/>
      <c r="P445" s="120"/>
      <c r="Q445" s="120"/>
    </row>
    <row r="446" customFormat="false" ht="16" hidden="false" customHeight="false" outlineLevel="0" collapsed="false">
      <c r="A446" s="115"/>
      <c r="B446" s="116"/>
      <c r="C446" s="116"/>
      <c r="D446" s="117"/>
      <c r="E446" s="117"/>
      <c r="F446" s="118" t="n">
        <f aca="false">F445+D446-E446</f>
        <v>12761.28</v>
      </c>
      <c r="G446" s="127"/>
      <c r="H446" s="120"/>
      <c r="I446" s="120"/>
      <c r="J446" s="120"/>
      <c r="K446" s="120"/>
      <c r="L446" s="120"/>
      <c r="M446" s="120"/>
      <c r="N446" s="120"/>
      <c r="O446" s="120"/>
      <c r="P446" s="120"/>
      <c r="Q446" s="120"/>
    </row>
    <row r="447" customFormat="false" ht="16" hidden="false" customHeight="false" outlineLevel="0" collapsed="false">
      <c r="A447" s="115"/>
      <c r="B447" s="116"/>
      <c r="C447" s="116"/>
      <c r="D447" s="117"/>
      <c r="E447" s="117"/>
      <c r="F447" s="118" t="n">
        <f aca="false">F446+D447-E447</f>
        <v>12761.28</v>
      </c>
      <c r="G447" s="127"/>
      <c r="H447" s="120"/>
      <c r="I447" s="120"/>
      <c r="J447" s="120"/>
      <c r="K447" s="120"/>
      <c r="L447" s="120"/>
      <c r="M447" s="120"/>
      <c r="N447" s="120"/>
      <c r="O447" s="120"/>
      <c r="P447" s="120"/>
      <c r="Q447" s="120"/>
    </row>
    <row r="448" customFormat="false" ht="16" hidden="false" customHeight="false" outlineLevel="0" collapsed="false">
      <c r="A448" s="115"/>
      <c r="B448" s="116"/>
      <c r="C448" s="116"/>
      <c r="D448" s="117"/>
      <c r="E448" s="117"/>
      <c r="F448" s="118" t="n">
        <f aca="false">F447+D448-E448</f>
        <v>12761.28</v>
      </c>
      <c r="G448" s="127"/>
      <c r="H448" s="120"/>
      <c r="I448" s="120"/>
      <c r="J448" s="120"/>
      <c r="K448" s="120"/>
      <c r="L448" s="120"/>
      <c r="M448" s="120"/>
      <c r="N448" s="120"/>
      <c r="O448" s="120"/>
      <c r="P448" s="120"/>
      <c r="Q448" s="120"/>
    </row>
    <row r="449" customFormat="false" ht="16" hidden="false" customHeight="false" outlineLevel="0" collapsed="false">
      <c r="A449" s="115"/>
      <c r="B449" s="116"/>
      <c r="C449" s="116"/>
      <c r="D449" s="117"/>
      <c r="E449" s="117"/>
      <c r="F449" s="118" t="n">
        <f aca="false">F448+D449-E449</f>
        <v>12761.28</v>
      </c>
      <c r="G449" s="127"/>
      <c r="H449" s="120"/>
      <c r="I449" s="120"/>
      <c r="J449" s="120"/>
      <c r="K449" s="120"/>
      <c r="L449" s="120"/>
      <c r="M449" s="120"/>
      <c r="N449" s="120"/>
      <c r="O449" s="120"/>
      <c r="P449" s="120"/>
      <c r="Q449" s="120"/>
    </row>
    <row r="450" customFormat="false" ht="16" hidden="false" customHeight="false" outlineLevel="0" collapsed="false">
      <c r="A450" s="115"/>
      <c r="B450" s="116"/>
      <c r="C450" s="116"/>
      <c r="D450" s="117"/>
      <c r="E450" s="117"/>
      <c r="F450" s="118" t="n">
        <f aca="false">F449+D450-E450</f>
        <v>12761.28</v>
      </c>
      <c r="G450" s="127"/>
      <c r="H450" s="120"/>
      <c r="I450" s="120"/>
      <c r="J450" s="120"/>
      <c r="K450" s="120"/>
      <c r="L450" s="120"/>
      <c r="M450" s="120"/>
      <c r="N450" s="120"/>
      <c r="O450" s="120"/>
      <c r="P450" s="120"/>
      <c r="Q450" s="120"/>
    </row>
    <row r="451" customFormat="false" ht="16" hidden="false" customHeight="false" outlineLevel="0" collapsed="false">
      <c r="A451" s="115"/>
      <c r="B451" s="116"/>
      <c r="C451" s="116"/>
      <c r="D451" s="117"/>
      <c r="E451" s="117"/>
      <c r="F451" s="118" t="n">
        <f aca="false">F450+D451-E451</f>
        <v>12761.28</v>
      </c>
      <c r="G451" s="127"/>
      <c r="H451" s="120"/>
      <c r="I451" s="120"/>
      <c r="J451" s="120"/>
      <c r="K451" s="120"/>
      <c r="L451" s="120"/>
      <c r="M451" s="120"/>
      <c r="N451" s="120"/>
      <c r="O451" s="120"/>
      <c r="P451" s="120"/>
      <c r="Q451" s="120"/>
    </row>
    <row r="452" customFormat="false" ht="16" hidden="false" customHeight="false" outlineLevel="0" collapsed="false">
      <c r="A452" s="115"/>
      <c r="B452" s="116"/>
      <c r="C452" s="116"/>
      <c r="D452" s="117"/>
      <c r="E452" s="117"/>
      <c r="F452" s="118" t="n">
        <f aca="false">F451+D452-E452</f>
        <v>12761.28</v>
      </c>
      <c r="G452" s="127"/>
      <c r="H452" s="120"/>
      <c r="I452" s="120"/>
      <c r="J452" s="120"/>
      <c r="K452" s="120"/>
      <c r="L452" s="120"/>
      <c r="M452" s="120"/>
      <c r="N452" s="120"/>
      <c r="O452" s="120"/>
      <c r="P452" s="120"/>
      <c r="Q452" s="120"/>
    </row>
    <row r="453" customFormat="false" ht="16" hidden="false" customHeight="false" outlineLevel="0" collapsed="false">
      <c r="A453" s="115"/>
      <c r="B453" s="116"/>
      <c r="C453" s="116"/>
      <c r="D453" s="117"/>
      <c r="E453" s="117"/>
      <c r="F453" s="118" t="n">
        <f aca="false">F452+D453-E453</f>
        <v>12761.28</v>
      </c>
      <c r="G453" s="127"/>
      <c r="H453" s="120"/>
      <c r="I453" s="120"/>
      <c r="J453" s="120"/>
      <c r="K453" s="120"/>
      <c r="L453" s="120"/>
      <c r="M453" s="120"/>
      <c r="N453" s="120"/>
      <c r="O453" s="120"/>
      <c r="P453" s="120"/>
      <c r="Q453" s="120"/>
    </row>
    <row r="454" customFormat="false" ht="16" hidden="false" customHeight="false" outlineLevel="0" collapsed="false">
      <c r="A454" s="115"/>
      <c r="B454" s="116"/>
      <c r="C454" s="116"/>
      <c r="D454" s="117"/>
      <c r="E454" s="117"/>
      <c r="F454" s="118" t="n">
        <f aca="false">F453+D454-E454</f>
        <v>12761.28</v>
      </c>
      <c r="G454" s="127"/>
      <c r="H454" s="120"/>
      <c r="I454" s="120"/>
      <c r="J454" s="120"/>
      <c r="K454" s="120"/>
      <c r="L454" s="120"/>
      <c r="M454" s="120"/>
      <c r="N454" s="120"/>
      <c r="O454" s="120"/>
      <c r="P454" s="120"/>
      <c r="Q454" s="120"/>
    </row>
    <row r="455" customFormat="false" ht="16" hidden="false" customHeight="false" outlineLevel="0" collapsed="false">
      <c r="A455" s="115"/>
      <c r="B455" s="116"/>
      <c r="C455" s="116"/>
      <c r="D455" s="117"/>
      <c r="E455" s="117"/>
      <c r="F455" s="118" t="n">
        <f aca="false">F454+D455-E455</f>
        <v>12761.28</v>
      </c>
      <c r="G455" s="127"/>
      <c r="H455" s="120"/>
      <c r="I455" s="120"/>
      <c r="J455" s="120"/>
      <c r="K455" s="120"/>
      <c r="L455" s="120"/>
      <c r="M455" s="120"/>
      <c r="N455" s="120"/>
      <c r="O455" s="120"/>
      <c r="P455" s="120"/>
      <c r="Q455" s="120"/>
    </row>
    <row r="456" customFormat="false" ht="16" hidden="false" customHeight="false" outlineLevel="0" collapsed="false">
      <c r="A456" s="115"/>
      <c r="B456" s="116"/>
      <c r="C456" s="116"/>
      <c r="D456" s="117"/>
      <c r="E456" s="117"/>
      <c r="F456" s="118" t="n">
        <f aca="false">F455+D456-E456</f>
        <v>12761.28</v>
      </c>
      <c r="G456" s="127"/>
      <c r="H456" s="120"/>
      <c r="I456" s="120"/>
      <c r="J456" s="120"/>
      <c r="K456" s="120"/>
      <c r="L456" s="120"/>
      <c r="M456" s="120"/>
      <c r="N456" s="120"/>
      <c r="O456" s="120"/>
      <c r="P456" s="120"/>
      <c r="Q456" s="120"/>
    </row>
    <row r="457" customFormat="false" ht="16" hidden="false" customHeight="false" outlineLevel="0" collapsed="false">
      <c r="A457" s="115"/>
      <c r="B457" s="116"/>
      <c r="C457" s="116"/>
      <c r="D457" s="117"/>
      <c r="E457" s="117"/>
      <c r="F457" s="118" t="n">
        <f aca="false">F456+D457-E457</f>
        <v>12761.28</v>
      </c>
      <c r="G457" s="127"/>
      <c r="H457" s="120"/>
      <c r="I457" s="120"/>
      <c r="J457" s="120"/>
      <c r="K457" s="120"/>
      <c r="L457" s="120"/>
      <c r="M457" s="120"/>
      <c r="N457" s="120"/>
      <c r="O457" s="120"/>
      <c r="P457" s="120"/>
      <c r="Q457" s="120"/>
    </row>
    <row r="458" customFormat="false" ht="16" hidden="false" customHeight="false" outlineLevel="0" collapsed="false">
      <c r="A458" s="115"/>
      <c r="B458" s="116"/>
      <c r="C458" s="116"/>
      <c r="D458" s="117"/>
      <c r="E458" s="117"/>
      <c r="F458" s="118" t="n">
        <f aca="false">F457+D458-E458</f>
        <v>12761.28</v>
      </c>
      <c r="G458" s="127"/>
      <c r="H458" s="120"/>
      <c r="I458" s="120"/>
      <c r="J458" s="120"/>
      <c r="K458" s="120"/>
      <c r="L458" s="120"/>
      <c r="M458" s="120"/>
      <c r="N458" s="120"/>
      <c r="O458" s="120"/>
      <c r="P458" s="120"/>
      <c r="Q458" s="120"/>
    </row>
    <row r="459" customFormat="false" ht="16" hidden="false" customHeight="false" outlineLevel="0" collapsed="false">
      <c r="A459" s="115"/>
      <c r="B459" s="116"/>
      <c r="C459" s="116"/>
      <c r="D459" s="117"/>
      <c r="E459" s="117"/>
      <c r="F459" s="118" t="n">
        <f aca="false">F458+D459-E459</f>
        <v>12761.28</v>
      </c>
      <c r="G459" s="127"/>
      <c r="H459" s="120"/>
      <c r="I459" s="120"/>
      <c r="J459" s="120"/>
      <c r="K459" s="120"/>
      <c r="L459" s="120"/>
      <c r="M459" s="120"/>
      <c r="N459" s="120"/>
      <c r="O459" s="120"/>
      <c r="P459" s="120"/>
      <c r="Q459" s="120"/>
    </row>
    <row r="460" customFormat="false" ht="16" hidden="false" customHeight="false" outlineLevel="0" collapsed="false">
      <c r="A460" s="115"/>
      <c r="B460" s="116"/>
      <c r="C460" s="116"/>
      <c r="D460" s="117"/>
      <c r="E460" s="117"/>
      <c r="F460" s="118" t="n">
        <f aca="false">F459+D460-E460</f>
        <v>12761.28</v>
      </c>
      <c r="G460" s="127"/>
      <c r="H460" s="120"/>
      <c r="I460" s="120"/>
      <c r="J460" s="120"/>
      <c r="K460" s="120"/>
      <c r="L460" s="120"/>
      <c r="M460" s="120"/>
      <c r="N460" s="120"/>
      <c r="O460" s="120"/>
      <c r="P460" s="120"/>
      <c r="Q460" s="120"/>
    </row>
    <row r="461" customFormat="false" ht="16" hidden="false" customHeight="false" outlineLevel="0" collapsed="false">
      <c r="A461" s="115"/>
      <c r="B461" s="116"/>
      <c r="C461" s="116"/>
      <c r="D461" s="117"/>
      <c r="E461" s="117"/>
      <c r="F461" s="118" t="n">
        <f aca="false">F460+D461-E461</f>
        <v>12761.28</v>
      </c>
      <c r="G461" s="127"/>
      <c r="H461" s="120"/>
      <c r="I461" s="120"/>
      <c r="J461" s="120"/>
      <c r="K461" s="120"/>
      <c r="L461" s="120"/>
      <c r="M461" s="120"/>
      <c r="N461" s="120"/>
      <c r="O461" s="120"/>
      <c r="P461" s="120"/>
      <c r="Q461" s="120"/>
    </row>
    <row r="462" customFormat="false" ht="16" hidden="false" customHeight="false" outlineLevel="0" collapsed="false">
      <c r="A462" s="115"/>
      <c r="B462" s="116"/>
      <c r="C462" s="116"/>
      <c r="D462" s="117"/>
      <c r="E462" s="117"/>
      <c r="F462" s="118" t="n">
        <f aca="false">F461+D462-E462</f>
        <v>12761.28</v>
      </c>
      <c r="G462" s="127"/>
      <c r="H462" s="120"/>
      <c r="I462" s="120"/>
      <c r="J462" s="120"/>
      <c r="K462" s="120"/>
      <c r="L462" s="120"/>
      <c r="M462" s="120"/>
      <c r="N462" s="120"/>
      <c r="O462" s="120"/>
      <c r="P462" s="120"/>
      <c r="Q462" s="120"/>
    </row>
    <row r="463" customFormat="false" ht="16" hidden="false" customHeight="false" outlineLevel="0" collapsed="false">
      <c r="A463" s="115"/>
      <c r="B463" s="116"/>
      <c r="C463" s="116"/>
      <c r="D463" s="117"/>
      <c r="E463" s="117"/>
      <c r="F463" s="118" t="n">
        <f aca="false">F462+D463-E463</f>
        <v>12761.28</v>
      </c>
      <c r="G463" s="127"/>
      <c r="H463" s="120"/>
      <c r="I463" s="120"/>
      <c r="J463" s="120"/>
      <c r="K463" s="120"/>
      <c r="L463" s="120"/>
      <c r="M463" s="120"/>
      <c r="N463" s="120"/>
      <c r="O463" s="120"/>
      <c r="P463" s="120"/>
      <c r="Q463" s="120"/>
    </row>
    <row r="464" customFormat="false" ht="16" hidden="false" customHeight="false" outlineLevel="0" collapsed="false">
      <c r="A464" s="115"/>
      <c r="B464" s="116"/>
      <c r="C464" s="116"/>
      <c r="D464" s="117"/>
      <c r="E464" s="117"/>
      <c r="F464" s="118" t="n">
        <f aca="false">F463+D464-E464</f>
        <v>12761.28</v>
      </c>
      <c r="G464" s="127"/>
      <c r="H464" s="120"/>
      <c r="I464" s="120"/>
      <c r="J464" s="120"/>
      <c r="K464" s="120"/>
      <c r="L464" s="120"/>
      <c r="M464" s="120"/>
      <c r="N464" s="120"/>
      <c r="O464" s="120"/>
      <c r="P464" s="120"/>
      <c r="Q464" s="120"/>
    </row>
    <row r="465" customFormat="false" ht="16" hidden="false" customHeight="false" outlineLevel="0" collapsed="false">
      <c r="A465" s="115"/>
      <c r="B465" s="116"/>
      <c r="C465" s="116"/>
      <c r="D465" s="117"/>
      <c r="E465" s="117"/>
      <c r="F465" s="118" t="n">
        <f aca="false">F464+D465-E465</f>
        <v>12761.28</v>
      </c>
      <c r="G465" s="127"/>
      <c r="H465" s="120"/>
      <c r="I465" s="120"/>
      <c r="J465" s="120"/>
      <c r="K465" s="120"/>
      <c r="L465" s="120"/>
      <c r="M465" s="120"/>
      <c r="N465" s="120"/>
      <c r="O465" s="120"/>
      <c r="P465" s="120"/>
      <c r="Q465" s="120"/>
    </row>
    <row r="466" customFormat="false" ht="16" hidden="false" customHeight="false" outlineLevel="0" collapsed="false">
      <c r="A466" s="115"/>
      <c r="B466" s="116"/>
      <c r="C466" s="116"/>
      <c r="D466" s="117"/>
      <c r="E466" s="117"/>
      <c r="F466" s="118" t="n">
        <f aca="false">F465+D466-E466</f>
        <v>12761.28</v>
      </c>
      <c r="G466" s="127"/>
      <c r="H466" s="120"/>
      <c r="I466" s="120"/>
      <c r="J466" s="120"/>
      <c r="K466" s="120"/>
      <c r="L466" s="120"/>
      <c r="M466" s="120"/>
      <c r="N466" s="120"/>
      <c r="O466" s="120"/>
      <c r="P466" s="120"/>
      <c r="Q466" s="120"/>
    </row>
    <row r="467" customFormat="false" ht="16" hidden="false" customHeight="false" outlineLevel="0" collapsed="false">
      <c r="A467" s="115"/>
      <c r="B467" s="116"/>
      <c r="C467" s="116"/>
      <c r="D467" s="117"/>
      <c r="E467" s="117"/>
      <c r="F467" s="118" t="n">
        <f aca="false">F466+D467-E467</f>
        <v>12761.28</v>
      </c>
      <c r="G467" s="127"/>
      <c r="H467" s="120"/>
      <c r="I467" s="120"/>
      <c r="J467" s="120"/>
      <c r="K467" s="120"/>
      <c r="L467" s="120"/>
      <c r="M467" s="120"/>
      <c r="N467" s="120"/>
      <c r="O467" s="120"/>
      <c r="P467" s="120"/>
      <c r="Q467" s="120"/>
    </row>
    <row r="468" customFormat="false" ht="16" hidden="false" customHeight="false" outlineLevel="0" collapsed="false">
      <c r="A468" s="115"/>
      <c r="B468" s="116"/>
      <c r="C468" s="116"/>
      <c r="D468" s="117"/>
      <c r="E468" s="117"/>
      <c r="F468" s="118" t="n">
        <f aca="false">F467+D468-E468</f>
        <v>12761.28</v>
      </c>
      <c r="G468" s="127"/>
      <c r="H468" s="120"/>
      <c r="I468" s="120"/>
      <c r="J468" s="120"/>
      <c r="K468" s="120"/>
      <c r="L468" s="120"/>
      <c r="M468" s="120"/>
      <c r="N468" s="120"/>
      <c r="O468" s="120"/>
      <c r="P468" s="120"/>
      <c r="Q468" s="120"/>
    </row>
    <row r="469" customFormat="false" ht="16" hidden="false" customHeight="false" outlineLevel="0" collapsed="false">
      <c r="A469" s="115"/>
      <c r="B469" s="116"/>
      <c r="C469" s="116"/>
      <c r="D469" s="117"/>
      <c r="E469" s="117"/>
      <c r="F469" s="118" t="n">
        <f aca="false">F468+D469-E469</f>
        <v>12761.28</v>
      </c>
      <c r="G469" s="127"/>
      <c r="H469" s="120"/>
      <c r="I469" s="120"/>
      <c r="J469" s="120"/>
      <c r="K469" s="120"/>
      <c r="L469" s="120"/>
      <c r="M469" s="120"/>
      <c r="N469" s="120"/>
      <c r="O469" s="120"/>
      <c r="P469" s="120"/>
      <c r="Q469" s="120"/>
    </row>
    <row r="470" customFormat="false" ht="16" hidden="false" customHeight="false" outlineLevel="0" collapsed="false">
      <c r="A470" s="115"/>
      <c r="B470" s="116"/>
      <c r="C470" s="116"/>
      <c r="D470" s="117"/>
      <c r="E470" s="117"/>
      <c r="F470" s="118" t="n">
        <f aca="false">F469+D470-E470</f>
        <v>12761.28</v>
      </c>
      <c r="G470" s="127"/>
      <c r="H470" s="120"/>
      <c r="I470" s="120"/>
      <c r="J470" s="120"/>
      <c r="K470" s="120"/>
      <c r="L470" s="120"/>
      <c r="M470" s="120"/>
      <c r="N470" s="120"/>
      <c r="O470" s="120"/>
      <c r="P470" s="120"/>
      <c r="Q470" s="120"/>
    </row>
    <row r="471" customFormat="false" ht="16" hidden="false" customHeight="false" outlineLevel="0" collapsed="false">
      <c r="A471" s="115"/>
      <c r="B471" s="116"/>
      <c r="C471" s="116"/>
      <c r="D471" s="117"/>
      <c r="E471" s="117"/>
      <c r="F471" s="118" t="n">
        <f aca="false">F470+D471-E471</f>
        <v>12761.28</v>
      </c>
      <c r="G471" s="127"/>
      <c r="H471" s="120"/>
      <c r="I471" s="120"/>
      <c r="J471" s="120"/>
      <c r="K471" s="120"/>
      <c r="L471" s="120"/>
      <c r="M471" s="120"/>
      <c r="N471" s="120"/>
      <c r="O471" s="120"/>
      <c r="P471" s="120"/>
      <c r="Q471" s="120"/>
    </row>
    <row r="472" customFormat="false" ht="16" hidden="false" customHeight="false" outlineLevel="0" collapsed="false">
      <c r="A472" s="115"/>
      <c r="B472" s="116"/>
      <c r="C472" s="116"/>
      <c r="D472" s="117"/>
      <c r="E472" s="117"/>
      <c r="F472" s="118" t="n">
        <f aca="false">F471+D472-E472</f>
        <v>12761.28</v>
      </c>
      <c r="G472" s="127"/>
      <c r="H472" s="120"/>
      <c r="I472" s="120"/>
      <c r="J472" s="120"/>
      <c r="K472" s="120"/>
      <c r="L472" s="120"/>
      <c r="M472" s="120"/>
      <c r="N472" s="120"/>
      <c r="O472" s="120"/>
      <c r="P472" s="120"/>
      <c r="Q472" s="120"/>
    </row>
    <row r="473" customFormat="false" ht="16" hidden="false" customHeight="false" outlineLevel="0" collapsed="false">
      <c r="A473" s="115"/>
      <c r="B473" s="116"/>
      <c r="C473" s="116"/>
      <c r="D473" s="117"/>
      <c r="E473" s="117"/>
      <c r="F473" s="118" t="n">
        <f aca="false">F472+D473-E473</f>
        <v>12761.28</v>
      </c>
      <c r="G473" s="127"/>
      <c r="H473" s="120"/>
      <c r="I473" s="120"/>
      <c r="J473" s="120"/>
      <c r="K473" s="120"/>
      <c r="L473" s="120"/>
      <c r="M473" s="120"/>
      <c r="N473" s="120"/>
      <c r="O473" s="120"/>
      <c r="P473" s="120"/>
      <c r="Q473" s="120"/>
    </row>
    <row r="474" customFormat="false" ht="16" hidden="false" customHeight="false" outlineLevel="0" collapsed="false">
      <c r="A474" s="115"/>
      <c r="B474" s="116"/>
      <c r="C474" s="116"/>
      <c r="D474" s="117"/>
      <c r="E474" s="117"/>
      <c r="F474" s="118" t="n">
        <f aca="false">F473+D474-E474</f>
        <v>12761.28</v>
      </c>
      <c r="G474" s="127"/>
      <c r="H474" s="120"/>
      <c r="I474" s="120"/>
      <c r="J474" s="120"/>
      <c r="K474" s="120"/>
      <c r="L474" s="120"/>
      <c r="M474" s="120"/>
      <c r="N474" s="120"/>
      <c r="O474" s="120"/>
      <c r="P474" s="120"/>
      <c r="Q474" s="120"/>
    </row>
    <row r="475" customFormat="false" ht="16" hidden="false" customHeight="false" outlineLevel="0" collapsed="false">
      <c r="A475" s="115"/>
      <c r="B475" s="116"/>
      <c r="C475" s="116"/>
      <c r="D475" s="117"/>
      <c r="E475" s="117"/>
      <c r="F475" s="118" t="n">
        <f aca="false">F474+D475-E475</f>
        <v>12761.28</v>
      </c>
      <c r="G475" s="127"/>
      <c r="H475" s="120"/>
      <c r="I475" s="120"/>
      <c r="J475" s="120"/>
      <c r="K475" s="120"/>
      <c r="L475" s="120"/>
      <c r="M475" s="120"/>
      <c r="N475" s="120"/>
      <c r="O475" s="120"/>
      <c r="P475" s="120"/>
      <c r="Q475" s="120"/>
    </row>
    <row r="476" customFormat="false" ht="16" hidden="false" customHeight="false" outlineLevel="0" collapsed="false">
      <c r="A476" s="115"/>
      <c r="B476" s="116"/>
      <c r="C476" s="116"/>
      <c r="D476" s="117"/>
      <c r="E476" s="117"/>
      <c r="F476" s="118" t="n">
        <f aca="false">F475+D476-E476</f>
        <v>12761.28</v>
      </c>
      <c r="G476" s="127"/>
      <c r="H476" s="120"/>
      <c r="I476" s="120"/>
      <c r="J476" s="120"/>
      <c r="K476" s="120"/>
      <c r="L476" s="120"/>
      <c r="M476" s="120"/>
      <c r="N476" s="120"/>
      <c r="O476" s="120"/>
      <c r="P476" s="120"/>
      <c r="Q476" s="120"/>
    </row>
    <row r="477" customFormat="false" ht="16" hidden="false" customHeight="false" outlineLevel="0" collapsed="false">
      <c r="A477" s="115"/>
      <c r="B477" s="116"/>
      <c r="C477" s="116"/>
      <c r="D477" s="117"/>
      <c r="E477" s="117"/>
      <c r="F477" s="118" t="n">
        <f aca="false">F476+D477-E477</f>
        <v>12761.28</v>
      </c>
      <c r="G477" s="127"/>
      <c r="H477" s="120"/>
      <c r="I477" s="120"/>
      <c r="J477" s="120"/>
      <c r="K477" s="120"/>
      <c r="L477" s="120"/>
      <c r="M477" s="120"/>
      <c r="N477" s="120"/>
      <c r="O477" s="120"/>
      <c r="P477" s="120"/>
      <c r="Q477" s="120"/>
    </row>
    <row r="478" customFormat="false" ht="16" hidden="false" customHeight="false" outlineLevel="0" collapsed="false">
      <c r="A478" s="115"/>
      <c r="B478" s="116"/>
      <c r="C478" s="116"/>
      <c r="D478" s="117"/>
      <c r="E478" s="117"/>
      <c r="F478" s="118" t="n">
        <f aca="false">F477+D478-E478</f>
        <v>12761.28</v>
      </c>
      <c r="G478" s="127"/>
      <c r="H478" s="120"/>
      <c r="I478" s="120"/>
      <c r="J478" s="120"/>
      <c r="K478" s="120"/>
      <c r="L478" s="120"/>
      <c r="M478" s="120"/>
      <c r="N478" s="120"/>
      <c r="O478" s="120"/>
      <c r="P478" s="120"/>
      <c r="Q478" s="120"/>
    </row>
    <row r="479" customFormat="false" ht="16" hidden="false" customHeight="false" outlineLevel="0" collapsed="false">
      <c r="A479" s="115"/>
      <c r="B479" s="116"/>
      <c r="C479" s="116"/>
      <c r="D479" s="117"/>
      <c r="E479" s="117"/>
      <c r="F479" s="118" t="n">
        <f aca="false">F478+D479-E479</f>
        <v>12761.28</v>
      </c>
      <c r="G479" s="127"/>
      <c r="H479" s="120"/>
      <c r="I479" s="120"/>
      <c r="J479" s="120"/>
      <c r="K479" s="120"/>
      <c r="L479" s="120"/>
      <c r="M479" s="120"/>
      <c r="N479" s="120"/>
      <c r="O479" s="120"/>
      <c r="P479" s="120"/>
      <c r="Q479" s="120"/>
    </row>
    <row r="480" customFormat="false" ht="16" hidden="false" customHeight="false" outlineLevel="0" collapsed="false">
      <c r="A480" s="115"/>
      <c r="B480" s="116"/>
      <c r="C480" s="116"/>
      <c r="D480" s="117"/>
      <c r="E480" s="117"/>
      <c r="F480" s="118" t="n">
        <f aca="false">F479+D480-E480</f>
        <v>12761.28</v>
      </c>
      <c r="G480" s="127"/>
      <c r="H480" s="120"/>
      <c r="I480" s="120"/>
      <c r="J480" s="120"/>
      <c r="K480" s="120"/>
      <c r="L480" s="120"/>
      <c r="M480" s="120"/>
      <c r="N480" s="120"/>
      <c r="O480" s="120"/>
      <c r="P480" s="120"/>
      <c r="Q480" s="120"/>
    </row>
    <row r="481" customFormat="false" ht="16" hidden="false" customHeight="false" outlineLevel="0" collapsed="false">
      <c r="A481" s="115"/>
      <c r="B481" s="116"/>
      <c r="C481" s="116"/>
      <c r="D481" s="117"/>
      <c r="E481" s="117"/>
      <c r="F481" s="118" t="n">
        <f aca="false">F480+D481-E481</f>
        <v>12761.28</v>
      </c>
      <c r="G481" s="127"/>
      <c r="H481" s="120"/>
      <c r="I481" s="120"/>
      <c r="J481" s="120"/>
      <c r="K481" s="120"/>
      <c r="L481" s="120"/>
      <c r="M481" s="120"/>
      <c r="N481" s="120"/>
      <c r="O481" s="120"/>
      <c r="P481" s="120"/>
      <c r="Q481" s="120"/>
    </row>
    <row r="482" customFormat="false" ht="16" hidden="false" customHeight="false" outlineLevel="0" collapsed="false">
      <c r="A482" s="115"/>
      <c r="B482" s="116"/>
      <c r="C482" s="116"/>
      <c r="D482" s="117"/>
      <c r="E482" s="117"/>
      <c r="F482" s="118" t="n">
        <f aca="false">F481+D482-E482</f>
        <v>12761.28</v>
      </c>
      <c r="G482" s="127"/>
      <c r="H482" s="120"/>
      <c r="I482" s="120"/>
      <c r="J482" s="120"/>
      <c r="K482" s="120"/>
      <c r="L482" s="120"/>
      <c r="M482" s="120"/>
      <c r="N482" s="120"/>
      <c r="O482" s="120"/>
      <c r="P482" s="120"/>
      <c r="Q482" s="120"/>
    </row>
    <row r="483" customFormat="false" ht="16" hidden="false" customHeight="false" outlineLevel="0" collapsed="false">
      <c r="A483" s="115"/>
      <c r="B483" s="116"/>
      <c r="C483" s="116"/>
      <c r="D483" s="117"/>
      <c r="E483" s="117"/>
      <c r="F483" s="118" t="n">
        <f aca="false">F482+D483-E483</f>
        <v>12761.28</v>
      </c>
      <c r="G483" s="127"/>
      <c r="H483" s="120"/>
      <c r="I483" s="120"/>
      <c r="J483" s="120"/>
      <c r="K483" s="120"/>
      <c r="L483" s="120"/>
      <c r="M483" s="120"/>
      <c r="N483" s="120"/>
      <c r="O483" s="120"/>
      <c r="P483" s="120"/>
      <c r="Q483" s="120"/>
    </row>
    <row r="484" customFormat="false" ht="16" hidden="false" customHeight="false" outlineLevel="0" collapsed="false">
      <c r="A484" s="115"/>
      <c r="B484" s="116"/>
      <c r="C484" s="116"/>
      <c r="D484" s="117"/>
      <c r="E484" s="117"/>
      <c r="F484" s="118" t="n">
        <f aca="false">F483+D484-E484</f>
        <v>12761.28</v>
      </c>
      <c r="G484" s="127"/>
      <c r="H484" s="120"/>
      <c r="I484" s="120"/>
      <c r="J484" s="120"/>
      <c r="K484" s="120"/>
      <c r="L484" s="120"/>
      <c r="M484" s="120"/>
      <c r="N484" s="120"/>
      <c r="O484" s="120"/>
      <c r="P484" s="120"/>
      <c r="Q484" s="120"/>
    </row>
    <row r="485" customFormat="false" ht="16" hidden="false" customHeight="false" outlineLevel="0" collapsed="false">
      <c r="A485" s="115"/>
      <c r="B485" s="116"/>
      <c r="C485" s="116"/>
      <c r="D485" s="117"/>
      <c r="E485" s="117"/>
      <c r="F485" s="118" t="n">
        <f aca="false">F484+D485-E485</f>
        <v>12761.28</v>
      </c>
      <c r="G485" s="127"/>
      <c r="H485" s="120"/>
      <c r="I485" s="120"/>
      <c r="J485" s="120"/>
      <c r="K485" s="120"/>
      <c r="L485" s="120"/>
      <c r="M485" s="120"/>
      <c r="N485" s="120"/>
      <c r="O485" s="120"/>
      <c r="P485" s="120"/>
      <c r="Q485" s="120"/>
    </row>
    <row r="486" customFormat="false" ht="16" hidden="false" customHeight="false" outlineLevel="0" collapsed="false">
      <c r="A486" s="115"/>
      <c r="B486" s="116"/>
      <c r="C486" s="116"/>
      <c r="D486" s="117"/>
      <c r="E486" s="117"/>
      <c r="F486" s="118" t="n">
        <f aca="false">F485+D486-E486</f>
        <v>12761.28</v>
      </c>
      <c r="G486" s="127"/>
      <c r="H486" s="120"/>
      <c r="I486" s="120"/>
      <c r="J486" s="120"/>
      <c r="K486" s="120"/>
      <c r="L486" s="120"/>
      <c r="M486" s="120"/>
      <c r="N486" s="120"/>
      <c r="O486" s="120"/>
      <c r="P486" s="120"/>
      <c r="Q486" s="120"/>
    </row>
    <row r="487" customFormat="false" ht="16" hidden="false" customHeight="false" outlineLevel="0" collapsed="false">
      <c r="A487" s="115"/>
      <c r="B487" s="116"/>
      <c r="C487" s="116"/>
      <c r="D487" s="117"/>
      <c r="E487" s="117"/>
      <c r="F487" s="118" t="n">
        <f aca="false">F486+D487-E487</f>
        <v>12761.28</v>
      </c>
      <c r="G487" s="127"/>
      <c r="H487" s="120"/>
      <c r="I487" s="120"/>
      <c r="J487" s="120"/>
      <c r="K487" s="120"/>
      <c r="L487" s="120"/>
      <c r="M487" s="120"/>
      <c r="N487" s="120"/>
      <c r="O487" s="120"/>
      <c r="P487" s="120"/>
      <c r="Q487" s="120"/>
    </row>
    <row r="488" customFormat="false" ht="16" hidden="false" customHeight="false" outlineLevel="0" collapsed="false">
      <c r="A488" s="115"/>
      <c r="B488" s="116"/>
      <c r="C488" s="116"/>
      <c r="D488" s="117"/>
      <c r="E488" s="117"/>
      <c r="F488" s="118" t="n">
        <f aca="false">F487+D488-E488</f>
        <v>12761.28</v>
      </c>
      <c r="G488" s="127"/>
      <c r="H488" s="120"/>
      <c r="I488" s="120"/>
      <c r="J488" s="120"/>
      <c r="K488" s="120"/>
      <c r="L488" s="120"/>
      <c r="M488" s="120"/>
      <c r="N488" s="120"/>
      <c r="O488" s="120"/>
      <c r="P488" s="120"/>
      <c r="Q488" s="120"/>
    </row>
    <row r="489" customFormat="false" ht="16" hidden="false" customHeight="false" outlineLevel="0" collapsed="false">
      <c r="A489" s="115"/>
      <c r="B489" s="116"/>
      <c r="C489" s="116"/>
      <c r="D489" s="117"/>
      <c r="E489" s="117"/>
      <c r="F489" s="118" t="n">
        <f aca="false">F488+D489-E489</f>
        <v>12761.28</v>
      </c>
      <c r="G489" s="127"/>
      <c r="H489" s="120"/>
      <c r="I489" s="120"/>
      <c r="J489" s="120"/>
      <c r="K489" s="120"/>
      <c r="L489" s="120"/>
      <c r="M489" s="120"/>
      <c r="N489" s="120"/>
      <c r="O489" s="120"/>
      <c r="P489" s="120"/>
      <c r="Q489" s="120"/>
    </row>
    <row r="490" customFormat="false" ht="16" hidden="false" customHeight="false" outlineLevel="0" collapsed="false">
      <c r="A490" s="115"/>
      <c r="B490" s="116"/>
      <c r="C490" s="116"/>
      <c r="D490" s="117"/>
      <c r="E490" s="117"/>
      <c r="F490" s="118" t="n">
        <f aca="false">F489+D490-E490</f>
        <v>12761.28</v>
      </c>
      <c r="G490" s="127"/>
      <c r="H490" s="120"/>
      <c r="I490" s="120"/>
      <c r="J490" s="120"/>
      <c r="K490" s="120"/>
      <c r="L490" s="120"/>
      <c r="M490" s="120"/>
      <c r="N490" s="120"/>
      <c r="O490" s="120"/>
      <c r="P490" s="120"/>
      <c r="Q490" s="120"/>
    </row>
    <row r="491" customFormat="false" ht="16" hidden="false" customHeight="false" outlineLevel="0" collapsed="false">
      <c r="A491" s="115"/>
      <c r="B491" s="116"/>
      <c r="C491" s="116"/>
      <c r="D491" s="117"/>
      <c r="E491" s="117"/>
      <c r="F491" s="118" t="n">
        <f aca="false">F490+D491-E491</f>
        <v>12761.28</v>
      </c>
      <c r="G491" s="127"/>
      <c r="H491" s="120"/>
      <c r="I491" s="120"/>
      <c r="J491" s="120"/>
      <c r="K491" s="120"/>
      <c r="L491" s="120"/>
      <c r="M491" s="120"/>
      <c r="N491" s="120"/>
      <c r="O491" s="120"/>
      <c r="P491" s="120"/>
      <c r="Q491" s="120"/>
    </row>
    <row r="492" customFormat="false" ht="16" hidden="false" customHeight="false" outlineLevel="0" collapsed="false">
      <c r="A492" s="115"/>
      <c r="B492" s="116"/>
      <c r="C492" s="116"/>
      <c r="D492" s="117"/>
      <c r="E492" s="117"/>
      <c r="F492" s="118" t="n">
        <f aca="false">F491+D492-E492</f>
        <v>12761.28</v>
      </c>
      <c r="G492" s="127"/>
      <c r="H492" s="120"/>
      <c r="I492" s="120"/>
      <c r="J492" s="120"/>
      <c r="K492" s="120"/>
      <c r="L492" s="120"/>
      <c r="M492" s="120"/>
      <c r="N492" s="120"/>
      <c r="O492" s="120"/>
      <c r="P492" s="120"/>
      <c r="Q492" s="120"/>
    </row>
    <row r="493" customFormat="false" ht="16" hidden="false" customHeight="false" outlineLevel="0" collapsed="false">
      <c r="A493" s="115"/>
      <c r="B493" s="116"/>
      <c r="C493" s="116"/>
      <c r="D493" s="117"/>
      <c r="E493" s="117"/>
      <c r="F493" s="118" t="n">
        <f aca="false">F492+D493-E493</f>
        <v>12761.28</v>
      </c>
      <c r="G493" s="127"/>
      <c r="H493" s="120"/>
      <c r="I493" s="120"/>
      <c r="J493" s="120"/>
      <c r="K493" s="120"/>
      <c r="L493" s="120"/>
      <c r="M493" s="120"/>
      <c r="N493" s="120"/>
      <c r="O493" s="120"/>
      <c r="P493" s="120"/>
      <c r="Q493" s="120"/>
    </row>
    <row r="494" customFormat="false" ht="16" hidden="false" customHeight="false" outlineLevel="0" collapsed="false">
      <c r="A494" s="115"/>
      <c r="B494" s="116"/>
      <c r="C494" s="116"/>
      <c r="D494" s="117"/>
      <c r="E494" s="117"/>
      <c r="F494" s="118" t="n">
        <f aca="false">F493+D494-E494</f>
        <v>12761.28</v>
      </c>
      <c r="G494" s="127"/>
      <c r="H494" s="120"/>
      <c r="I494" s="120"/>
      <c r="J494" s="120"/>
      <c r="K494" s="120"/>
      <c r="L494" s="120"/>
      <c r="M494" s="120"/>
      <c r="N494" s="120"/>
      <c r="O494" s="120"/>
      <c r="P494" s="120"/>
      <c r="Q494" s="120"/>
    </row>
    <row r="495" customFormat="false" ht="16" hidden="false" customHeight="false" outlineLevel="0" collapsed="false">
      <c r="A495" s="115"/>
      <c r="B495" s="116"/>
      <c r="C495" s="116"/>
      <c r="D495" s="117"/>
      <c r="E495" s="117"/>
      <c r="F495" s="118" t="n">
        <f aca="false">F494+D495-E495</f>
        <v>12761.28</v>
      </c>
      <c r="G495" s="127"/>
      <c r="H495" s="120"/>
      <c r="I495" s="120"/>
      <c r="J495" s="120"/>
      <c r="K495" s="120"/>
      <c r="L495" s="120"/>
      <c r="M495" s="120"/>
      <c r="N495" s="120"/>
      <c r="O495" s="120"/>
      <c r="P495" s="120"/>
      <c r="Q495" s="120"/>
    </row>
    <row r="496" customFormat="false" ht="16" hidden="false" customHeight="false" outlineLevel="0" collapsed="false">
      <c r="A496" s="115"/>
      <c r="B496" s="116"/>
      <c r="C496" s="116"/>
      <c r="D496" s="117"/>
      <c r="E496" s="117"/>
      <c r="F496" s="118" t="n">
        <f aca="false">F495+D496-E496</f>
        <v>12761.28</v>
      </c>
      <c r="G496" s="127"/>
      <c r="H496" s="120"/>
      <c r="I496" s="120"/>
      <c r="J496" s="120"/>
      <c r="K496" s="120"/>
      <c r="L496" s="120"/>
      <c r="M496" s="120"/>
      <c r="N496" s="120"/>
      <c r="O496" s="120"/>
      <c r="P496" s="120"/>
      <c r="Q496" s="120"/>
    </row>
    <row r="497" customFormat="false" ht="16" hidden="false" customHeight="false" outlineLevel="0" collapsed="false">
      <c r="A497" s="115"/>
      <c r="B497" s="116"/>
      <c r="C497" s="116"/>
      <c r="D497" s="117"/>
      <c r="E497" s="117"/>
      <c r="F497" s="118" t="n">
        <f aca="false">F496+D497-E497</f>
        <v>12761.28</v>
      </c>
      <c r="G497" s="127"/>
      <c r="H497" s="120"/>
      <c r="I497" s="120"/>
      <c r="J497" s="120"/>
      <c r="K497" s="120"/>
      <c r="L497" s="120"/>
      <c r="M497" s="120"/>
      <c r="N497" s="120"/>
      <c r="O497" s="120"/>
      <c r="P497" s="120"/>
      <c r="Q497" s="120"/>
    </row>
    <row r="498" customFormat="false" ht="16" hidden="false" customHeight="false" outlineLevel="0" collapsed="false">
      <c r="A498" s="115"/>
      <c r="B498" s="116"/>
      <c r="C498" s="116"/>
      <c r="D498" s="117"/>
      <c r="E498" s="117"/>
      <c r="F498" s="118" t="n">
        <f aca="false">F497+D498-E498</f>
        <v>12761.28</v>
      </c>
      <c r="G498" s="127"/>
      <c r="H498" s="120"/>
      <c r="I498" s="120"/>
      <c r="J498" s="120"/>
      <c r="K498" s="120"/>
      <c r="L498" s="120"/>
      <c r="M498" s="120"/>
      <c r="N498" s="120"/>
      <c r="O498" s="120"/>
      <c r="P498" s="120"/>
      <c r="Q498" s="120"/>
    </row>
    <row r="499" customFormat="false" ht="16" hidden="false" customHeight="false" outlineLevel="0" collapsed="false">
      <c r="A499" s="115"/>
      <c r="B499" s="116"/>
      <c r="C499" s="116"/>
      <c r="D499" s="117"/>
      <c r="E499" s="117"/>
      <c r="F499" s="118" t="n">
        <f aca="false">F498+D499-E499</f>
        <v>12761.28</v>
      </c>
      <c r="G499" s="127"/>
      <c r="H499" s="120"/>
      <c r="I499" s="120"/>
      <c r="J499" s="120"/>
      <c r="K499" s="120"/>
      <c r="L499" s="120"/>
      <c r="M499" s="120"/>
      <c r="N499" s="120"/>
      <c r="O499" s="120"/>
      <c r="P499" s="120"/>
      <c r="Q499" s="120"/>
    </row>
    <row r="500" customFormat="false" ht="16" hidden="false" customHeight="false" outlineLevel="0" collapsed="false">
      <c r="A500" s="115"/>
      <c r="B500" s="116"/>
      <c r="C500" s="116"/>
      <c r="D500" s="117"/>
      <c r="E500" s="117"/>
      <c r="F500" s="118" t="n">
        <f aca="false">F499+D500-E500</f>
        <v>12761.28</v>
      </c>
      <c r="G500" s="127"/>
      <c r="H500" s="120"/>
      <c r="I500" s="120"/>
      <c r="J500" s="120"/>
      <c r="K500" s="120"/>
      <c r="L500" s="120"/>
      <c r="M500" s="120"/>
      <c r="N500" s="120"/>
      <c r="O500" s="120"/>
      <c r="P500" s="120"/>
      <c r="Q500" s="120"/>
    </row>
    <row r="501" customFormat="false" ht="16" hidden="false" customHeight="false" outlineLevel="0" collapsed="false">
      <c r="A501" s="115"/>
      <c r="B501" s="116"/>
      <c r="C501" s="116"/>
      <c r="D501" s="117"/>
      <c r="E501" s="117"/>
      <c r="F501" s="118" t="n">
        <f aca="false">F500+D501-E501</f>
        <v>12761.28</v>
      </c>
      <c r="G501" s="127"/>
      <c r="H501" s="120"/>
      <c r="I501" s="120"/>
      <c r="J501" s="120"/>
      <c r="K501" s="120"/>
      <c r="L501" s="120"/>
      <c r="M501" s="120"/>
      <c r="N501" s="120"/>
      <c r="O501" s="120"/>
      <c r="P501" s="120"/>
      <c r="Q501" s="120"/>
    </row>
    <row r="502" customFormat="false" ht="16" hidden="false" customHeight="false" outlineLevel="0" collapsed="false">
      <c r="A502" s="115"/>
      <c r="B502" s="116"/>
      <c r="C502" s="116"/>
      <c r="D502" s="117"/>
      <c r="E502" s="117"/>
      <c r="F502" s="118" t="n">
        <f aca="false">F501+D502-E502</f>
        <v>12761.28</v>
      </c>
      <c r="G502" s="127"/>
      <c r="H502" s="120"/>
      <c r="I502" s="120"/>
      <c r="J502" s="120"/>
      <c r="K502" s="120"/>
      <c r="L502" s="120"/>
      <c r="M502" s="120"/>
      <c r="N502" s="120"/>
      <c r="O502" s="120"/>
      <c r="P502" s="120"/>
      <c r="Q502" s="120"/>
    </row>
    <row r="503" customFormat="false" ht="16" hidden="false" customHeight="false" outlineLevel="0" collapsed="false">
      <c r="A503" s="115"/>
      <c r="B503" s="116"/>
      <c r="C503" s="116"/>
      <c r="D503" s="117"/>
      <c r="E503" s="117"/>
      <c r="F503" s="118" t="n">
        <f aca="false">F502+D503-E503</f>
        <v>12761.28</v>
      </c>
      <c r="G503" s="127"/>
      <c r="H503" s="120"/>
      <c r="I503" s="120"/>
      <c r="J503" s="120"/>
      <c r="K503" s="120"/>
      <c r="L503" s="120"/>
      <c r="M503" s="120"/>
      <c r="N503" s="120"/>
      <c r="O503" s="120"/>
      <c r="P503" s="120"/>
      <c r="Q503" s="120"/>
    </row>
    <row r="504" customFormat="false" ht="16" hidden="false" customHeight="false" outlineLevel="0" collapsed="false">
      <c r="A504" s="128"/>
      <c r="B504" s="116"/>
      <c r="C504" s="116"/>
      <c r="D504" s="117"/>
      <c r="E504" s="117"/>
      <c r="F504" s="118" t="n">
        <f aca="false">F503+D504-E504</f>
        <v>12761.28</v>
      </c>
      <c r="H504" s="120"/>
      <c r="I504" s="120"/>
      <c r="J504" s="120"/>
      <c r="K504" s="120"/>
      <c r="L504" s="120"/>
      <c r="M504" s="120"/>
      <c r="N504" s="120"/>
      <c r="O504" s="120"/>
      <c r="P504" s="120"/>
      <c r="Q504" s="120"/>
    </row>
  </sheetData>
  <sheetProtection sheet="true" password="cc0b" formatCells="false" selectLockedCells="true" sort="false" autoFilter="false"/>
  <mergeCells count="5">
    <mergeCell ref="A1:F1"/>
    <mergeCell ref="B2:C2"/>
    <mergeCell ref="D2:E2"/>
    <mergeCell ref="B3:C3"/>
    <mergeCell ref="D7:E7"/>
  </mergeCells>
  <conditionalFormatting sqref="F8:F504">
    <cfRule type="expression" priority="2" aboveAverage="0" equalAverage="0" bottom="0" percent="0" rank="0" text="" dxfId="0">
      <formula>C8=""</formula>
    </cfRule>
  </conditionalFormatting>
  <conditionalFormatting sqref="D82:D504">
    <cfRule type="expression" priority="3" aboveAverage="0" equalAverage="0" bottom="0" percent="0" rank="0" text="" dxfId="1">
      <formula>AND(E82&lt;&gt;0)</formula>
    </cfRule>
    <cfRule type="expression" priority="4" aboveAverage="0" equalAverage="0" bottom="0" percent="0" rank="0" text="" dxfId="2">
      <formula>OR(LEFT(C82,1)="C",LEFT(C82,3)="E.1")</formula>
    </cfRule>
  </conditionalFormatting>
  <conditionalFormatting sqref="E82:E504">
    <cfRule type="expression" priority="5" aboveAverage="0" equalAverage="0" bottom="0" percent="0" rank="0" text="" dxfId="3">
      <formula>AND(D82&lt;&gt;0)</formula>
    </cfRule>
    <cfRule type="expression" priority="6" aboveAverage="0" equalAverage="0" bottom="0" percent="0" rank="0" text="" dxfId="4">
      <formula>OR(LEFT(C82,1)="B",LEFT(C82,3)="E.2")</formula>
    </cfRule>
  </conditionalFormatting>
  <conditionalFormatting sqref="C82:C504">
    <cfRule type="expression" priority="7" aboveAverage="0" equalAverage="0" bottom="0" percent="0" rank="0" text="" dxfId="5">
      <formula>LEFT(C82,1)="C"</formula>
    </cfRule>
  </conditionalFormatting>
  <conditionalFormatting sqref="C8:C81">
    <cfRule type="expression" priority="8" aboveAverage="0" equalAverage="0" bottom="0" percent="0" rank="0" text="" dxfId="6">
      <formula>LEFT(C8,1)="C"</formula>
    </cfRule>
  </conditionalFormatting>
  <conditionalFormatting sqref="D8:D81">
    <cfRule type="expression" priority="9" aboveAverage="0" equalAverage="0" bottom="0" percent="0" rank="0" text="" dxfId="7">
      <formula>AND(E8&lt;&gt;0)</formula>
    </cfRule>
    <cfRule type="expression" priority="10" aboveAverage="0" equalAverage="0" bottom="0" percent="0" rank="0" text="" dxfId="8">
      <formula>OR(LEFT(C8,1)="C",LEFT(C8,3)="E.1")</formula>
    </cfRule>
  </conditionalFormatting>
  <conditionalFormatting sqref="E8:E81">
    <cfRule type="expression" priority="11" aboveAverage="0" equalAverage="0" bottom="0" percent="0" rank="0" text="" dxfId="9">
      <formula>AND(D8&lt;&gt;0)</formula>
    </cfRule>
    <cfRule type="expression" priority="12" aboveAverage="0" equalAverage="0" bottom="0" percent="0" rank="0" text="" dxfId="10">
      <formula>OR(LEFT(C8,1)="B",LEFT(C8,3)="E.2")</formula>
    </cfRule>
  </conditionalFormatting>
  <dataValidations count="3">
    <dataValidation allowBlank="true" errorStyle="information" operator="equal" showDropDown="false" showErrorMessage="false" showInputMessage="true" sqref="A7" type="list">
      <formula1>$G$6</formula1>
      <formula2>0</formula2>
    </dataValidation>
    <dataValidation allowBlank="false" errorStyle="stop" operator="between" showDropDown="false" showErrorMessage="true" showInputMessage="true" sqref="D8:D504" type="custom">
      <formula1>ISTEXT(C8)</formula1>
      <formula2>0</formula2>
    </dataValidation>
    <dataValidation allowBlank="true" error="les intitulés sont imposés" errorStyle="stop" operator="between" showDropDown="false" showErrorMessage="true" showInputMessage="false" sqref="C8:C504" type="list">
      <formula1>$G$8:$G$39</formula1>
      <formula2>0</formula2>
    </dataValidation>
  </dataValidations>
  <printOptions headings="false" gridLines="false" gridLinesSet="true" horizontalCentered="false" verticalCentered="false"/>
  <pageMargins left="0.708333333333333" right="0.708333333333333" top="0.747916666666667" bottom="0.748611111111111" header="0.511805555555555" footer="0.315277777777778"/>
  <pageSetup paperSize="9" scale="100" fitToWidth="1" fitToHeight="100" pageOrder="downThenOver" orientation="portrait" blackAndWhite="false" draft="false" cellComments="none" horizontalDpi="300" verticalDpi="300" copies="1"/>
  <headerFooter differentFirst="false" differentOddEven="false">
    <oddHeader/>
    <oddFooter>&amp;LEdité le : &amp;D&amp;RPage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F65"/>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D51" activeCellId="0" sqref="D51"/>
    </sheetView>
  </sheetViews>
  <sheetFormatPr defaultColWidth="8.83984375" defaultRowHeight="15" zeroHeight="false" outlineLevelRow="0" outlineLevelCol="0"/>
  <cols>
    <col collapsed="false" customWidth="true" hidden="false" outlineLevel="0" max="1" min="1" style="0" width="7.49"/>
    <col collapsed="false" customWidth="true" hidden="false" outlineLevel="0" max="2" min="2" style="0" width="43.66"/>
    <col collapsed="false" customWidth="true" hidden="false" outlineLevel="0" max="3" min="3" style="0" width="42.33"/>
    <col collapsed="false" customWidth="true" hidden="false" outlineLevel="0" max="4" min="4" style="0" width="22.66"/>
    <col collapsed="false" customWidth="true" hidden="false" outlineLevel="0" max="256" min="5" style="0" width="11.5"/>
  </cols>
  <sheetData>
    <row r="1" customFormat="false" ht="24" hidden="false" customHeight="false" outlineLevel="0" collapsed="false">
      <c r="A1" s="129" t="s">
        <v>0</v>
      </c>
      <c r="B1" s="4"/>
      <c r="C1" s="4"/>
      <c r="D1" s="5"/>
    </row>
    <row r="2" customFormat="false" ht="24" hidden="false" customHeight="false" outlineLevel="0" collapsed="false">
      <c r="A2" s="130"/>
      <c r="B2" s="131"/>
      <c r="C2" s="132" t="s">
        <v>159</v>
      </c>
      <c r="D2" s="133" t="str">
        <f aca="false">Journal!D2</f>
        <v>PARIS 13</v>
      </c>
    </row>
    <row r="3" customFormat="false" ht="29.25" hidden="false" customHeight="true" outlineLevel="0" collapsed="false">
      <c r="A3" s="134" t="s">
        <v>160</v>
      </c>
      <c r="B3" s="134"/>
      <c r="C3" s="134"/>
      <c r="D3" s="135" t="n">
        <f aca="false">Journal!D3</f>
        <v>2022</v>
      </c>
    </row>
    <row r="4" customFormat="false" ht="16" hidden="false" customHeight="false" outlineLevel="0" collapsed="false">
      <c r="A4" s="3"/>
      <c r="B4" s="4"/>
      <c r="C4" s="4"/>
      <c r="D4" s="5"/>
    </row>
    <row r="5" customFormat="false" ht="16" hidden="false" customHeight="false" outlineLevel="0" collapsed="false">
      <c r="A5" s="136" t="s">
        <v>161</v>
      </c>
      <c r="B5" s="136"/>
      <c r="C5" s="136"/>
      <c r="D5" s="137" t="s">
        <v>162</v>
      </c>
    </row>
    <row r="6" customFormat="false" ht="16" hidden="false" customHeight="false" outlineLevel="0" collapsed="false">
      <c r="A6" s="138"/>
      <c r="B6" s="55"/>
      <c r="C6" s="139"/>
      <c r="D6" s="140"/>
    </row>
    <row r="7" customFormat="false" ht="18" hidden="false" customHeight="false" outlineLevel="0" collapsed="false">
      <c r="A7" s="141"/>
      <c r="B7" s="142" t="s">
        <v>117</v>
      </c>
      <c r="C7" s="143" t="n">
        <f aca="false">D3-1</f>
        <v>2021</v>
      </c>
      <c r="D7" s="144" t="n">
        <f aca="false">Journal!F7</f>
        <v>13540.96</v>
      </c>
    </row>
    <row r="8" customFormat="false" ht="18" hidden="false" customHeight="false" outlineLevel="0" collapsed="false">
      <c r="A8" s="145"/>
      <c r="B8" s="44"/>
      <c r="C8" s="44"/>
      <c r="D8" s="146"/>
      <c r="F8" s="8"/>
    </row>
    <row r="9" customFormat="false" ht="18" hidden="false" customHeight="false" outlineLevel="0" collapsed="false">
      <c r="A9" s="147" t="s">
        <v>163</v>
      </c>
      <c r="B9" s="25"/>
      <c r="C9" s="25"/>
      <c r="D9" s="148"/>
      <c r="F9" s="8"/>
    </row>
    <row r="10" customFormat="false" ht="18" hidden="false" customHeight="false" outlineLevel="0" collapsed="false">
      <c r="A10" s="24"/>
      <c r="B10" s="25"/>
      <c r="C10" s="25"/>
      <c r="D10" s="148"/>
      <c r="F10" s="8"/>
    </row>
    <row r="11" customFormat="false" ht="18" hidden="false" customHeight="false" outlineLevel="0" collapsed="false">
      <c r="A11" s="149" t="s">
        <v>164</v>
      </c>
      <c r="B11" s="150" t="s">
        <v>165</v>
      </c>
      <c r="C11" s="150"/>
      <c r="D11" s="148" t="n">
        <f aca="false">IF(SUMIF(Journal!$C$8:$C$504,Journal!G8,Journal!$D$8:$D$504)&lt;&gt;0,SUMIF(Journal!$C$8:$C$504,Journal!G8,Journal!$D$8:$D$504),"")</f>
        <v>1764</v>
      </c>
      <c r="F11" s="8"/>
    </row>
    <row r="12" customFormat="false" ht="18" hidden="false" customHeight="false" outlineLevel="0" collapsed="false">
      <c r="A12" s="149" t="s">
        <v>166</v>
      </c>
      <c r="B12" s="150" t="s">
        <v>167</v>
      </c>
      <c r="C12" s="150"/>
      <c r="D12" s="148" t="str">
        <f aca="false">IF(SUMIF(Journal!$C$8:$C$504,Journal!G9,Journal!$D$8:$D$504)&lt;&gt;0,SUMIF(Journal!$C$8:$C$504,Journal!G9,Journal!$D$8:$D$504),"")</f>
        <v/>
      </c>
      <c r="F12" s="8"/>
    </row>
    <row r="13" customFormat="false" ht="18" hidden="false" customHeight="false" outlineLevel="0" collapsed="false">
      <c r="A13" s="149" t="s">
        <v>168</v>
      </c>
      <c r="B13" s="150" t="s">
        <v>169</v>
      </c>
      <c r="C13" s="151"/>
      <c r="D13" s="148" t="str">
        <f aca="false">IF(SUMIF(Journal!$C$8:$C$504,Journal!G10,Journal!$D$8:$D$504)&lt;&gt;0,SUMIF(Journal!$C$8:$C$504,Journal!G10,Journal!$D$8:$D$504),"")</f>
        <v/>
      </c>
      <c r="F13" s="8"/>
    </row>
    <row r="14" customFormat="false" ht="18" hidden="false" customHeight="false" outlineLevel="0" collapsed="false">
      <c r="A14" s="149" t="s">
        <v>170</v>
      </c>
      <c r="B14" s="150" t="s">
        <v>171</v>
      </c>
      <c r="C14" s="150"/>
      <c r="D14" s="148" t="str">
        <f aca="false">IF(SUMIF(Journal!$C$8:$C$504,Journal!G11,Journal!$D$8:$D$504)&lt;&gt;0,SUMIF(Journal!$C$8:$C$504,Journal!G11,Journal!$D$8:$D$504),"")</f>
        <v/>
      </c>
      <c r="F14" s="8"/>
    </row>
    <row r="15" customFormat="false" ht="18" hidden="false" customHeight="false" outlineLevel="0" collapsed="false">
      <c r="A15" s="149" t="s">
        <v>172</v>
      </c>
      <c r="B15" s="150" t="s">
        <v>173</v>
      </c>
      <c r="C15" s="150"/>
      <c r="D15" s="148" t="str">
        <f aca="false">IF(SUMIF(Journal!$C$8:$C$504,Journal!G12,Journal!$D$8:$D$504)&lt;&gt;0,SUMIF(Journal!$C$8:$C$504,Journal!G12,Journal!$D$8:$D$504),"")</f>
        <v/>
      </c>
      <c r="F15" s="8"/>
    </row>
    <row r="16" customFormat="false" ht="18" hidden="false" customHeight="false" outlineLevel="0" collapsed="false">
      <c r="A16" s="149" t="s">
        <v>174</v>
      </c>
      <c r="B16" s="150" t="s">
        <v>175</v>
      </c>
      <c r="C16" s="150"/>
      <c r="D16" s="148" t="n">
        <f aca="false">IF(SUMIF(Journal!$C$8:$C$504,Journal!G13,Journal!$D$8:$D$504)&lt;&gt;0,SUMIF(Journal!$C$8:$C$504,Journal!G13,Journal!$D$8:$D$504),"")</f>
        <v>3335.37</v>
      </c>
      <c r="F16" s="8"/>
    </row>
    <row r="17" customFormat="false" ht="18" hidden="false" customHeight="false" outlineLevel="0" collapsed="false">
      <c r="A17" s="149" t="s">
        <v>176</v>
      </c>
      <c r="B17" s="150" t="s">
        <v>177</v>
      </c>
      <c r="C17" s="150"/>
      <c r="D17" s="148" t="str">
        <f aca="false">IF(SUMIF(Journal!$C$8:$C$504,Journal!G14,Journal!$D$8:$D$504)&lt;&gt;0,SUMIF(Journal!$C$8:$C$504,Journal!G14,Journal!$D$8:$D$504),"")</f>
        <v/>
      </c>
      <c r="F17" s="8"/>
    </row>
    <row r="18" customFormat="false" ht="18" hidden="false" customHeight="false" outlineLevel="0" collapsed="false">
      <c r="A18" s="149" t="s">
        <v>178</v>
      </c>
      <c r="B18" s="150" t="s">
        <v>179</v>
      </c>
      <c r="C18" s="150"/>
      <c r="D18" s="148" t="str">
        <f aca="false">IF(SUMIF(Journal!$C$8:$C$504,Journal!G15,Journal!$D$8:$D$504)&lt;&gt;0,SUMIF(Journal!$C$8:$C$504,Journal!G15,Journal!$D$8:$D$504),"")</f>
        <v/>
      </c>
      <c r="F18" s="8"/>
    </row>
    <row r="19" customFormat="false" ht="18" hidden="false" customHeight="false" outlineLevel="0" collapsed="false">
      <c r="A19" s="149" t="s">
        <v>180</v>
      </c>
      <c r="B19" s="150" t="s">
        <v>181</v>
      </c>
      <c r="C19" s="152"/>
      <c r="D19" s="148" t="str">
        <f aca="false">IF(SUMIF(Journal!$C$8:$C$504,Journal!G16,Journal!$D$8:$D$504)&lt;&gt;0,SUMIF(Journal!$C$8:$C$504,Journal!G16,Journal!$D$8:$D$504),"")</f>
        <v/>
      </c>
      <c r="F19" s="8"/>
    </row>
    <row r="20" customFormat="false" ht="18" hidden="false" customHeight="false" outlineLevel="0" collapsed="false">
      <c r="A20" s="149" t="s">
        <v>182</v>
      </c>
      <c r="B20" s="150" t="s">
        <v>183</v>
      </c>
      <c r="C20" s="150"/>
      <c r="D20" s="148" t="str">
        <f aca="false">IF(SUMIF(Journal!$C$8:$C$504,Journal!G17,Journal!$D$8:$D$504)&lt;&gt;0,SUMIF(Journal!$C$8:$C$504,Journal!G17,Journal!$D$8:$D$504),"")</f>
        <v/>
      </c>
      <c r="F20" s="8"/>
    </row>
    <row r="21" customFormat="false" ht="18" hidden="false" customHeight="false" outlineLevel="0" collapsed="false">
      <c r="A21" s="149" t="s">
        <v>184</v>
      </c>
      <c r="B21" s="150" t="s">
        <v>185</v>
      </c>
      <c r="C21" s="150"/>
      <c r="D21" s="148" t="str">
        <f aca="false">IF(SUMIF(Journal!$C$8:$C$504,Journal!G18,Journal!$D$8:$D$504)&lt;&gt;0,SUMIF(Journal!$C$8:$C$504,Journal!G18,Journal!$D$8:$D$504),"")</f>
        <v/>
      </c>
      <c r="F21" s="8"/>
    </row>
    <row r="22" customFormat="false" ht="18" hidden="false" customHeight="false" outlineLevel="0" collapsed="false">
      <c r="A22" s="149" t="s">
        <v>186</v>
      </c>
      <c r="B22" s="150" t="s">
        <v>187</v>
      </c>
      <c r="C22" s="153"/>
      <c r="D22" s="148" t="str">
        <f aca="false">IF(SUMIF(Journal!$C$8:$C$504,Journal!G19,Journal!$D$8:$D$504)&lt;&gt;0,SUMIF(Journal!$C$8:$C$504,Journal!G19,Journal!$D$8:$D$504),"")</f>
        <v/>
      </c>
      <c r="F22" s="8"/>
    </row>
    <row r="23" customFormat="false" ht="18" hidden="false" customHeight="false" outlineLevel="0" collapsed="false">
      <c r="A23" s="149" t="s">
        <v>188</v>
      </c>
      <c r="B23" s="150" t="s">
        <v>189</v>
      </c>
      <c r="C23" s="153"/>
      <c r="D23" s="148" t="str">
        <f aca="false">IF(SUMIF(Journal!$C$8:$C$504,Journal!G20,Journal!$D$8:$D$504)&lt;&gt;0,SUMIF(Journal!$C$8:$C$504,Journal!G20,Journal!$D$8:$D$504),"")</f>
        <v/>
      </c>
      <c r="F23" s="8"/>
    </row>
    <row r="24" customFormat="false" ht="19" hidden="false" customHeight="false" outlineLevel="0" collapsed="false">
      <c r="A24" s="149" t="s">
        <v>190</v>
      </c>
      <c r="B24" s="123" t="s">
        <v>191</v>
      </c>
      <c r="C24" s="150"/>
      <c r="D24" s="148" t="str">
        <f aca="false">IF(SUMIF(Journal!$C$8:$C$504,Journal!G21,Journal!$D$8:$D$504)&lt;&gt;0,SUMIF(Journal!$C$8:$C$504,Journal!G21,Journal!$D$8:$D$504),"")</f>
        <v/>
      </c>
      <c r="F24" s="8"/>
    </row>
    <row r="25" customFormat="false" ht="18" hidden="false" customHeight="false" outlineLevel="0" collapsed="false">
      <c r="A25" s="24"/>
      <c r="B25" s="154"/>
      <c r="C25" s="25"/>
      <c r="D25" s="148"/>
      <c r="F25" s="8"/>
    </row>
    <row r="26" customFormat="false" ht="18" hidden="false" customHeight="false" outlineLevel="0" collapsed="false">
      <c r="A26" s="155" t="s">
        <v>192</v>
      </c>
      <c r="B26" s="155"/>
      <c r="C26" s="156" t="n">
        <f aca="false">D3</f>
        <v>2022</v>
      </c>
      <c r="D26" s="157" t="n">
        <f aca="false">SUM(D11:D24)</f>
        <v>5099.37</v>
      </c>
      <c r="F26" s="8"/>
    </row>
    <row r="27" customFormat="false" ht="18" hidden="false" customHeight="false" outlineLevel="0" collapsed="false">
      <c r="A27" s="158"/>
      <c r="B27" s="159"/>
      <c r="C27" s="160"/>
      <c r="D27" s="161"/>
      <c r="F27" s="8"/>
    </row>
    <row r="28" customFormat="false" ht="18" hidden="false" customHeight="false" outlineLevel="0" collapsed="false">
      <c r="A28" s="147" t="s">
        <v>193</v>
      </c>
      <c r="B28" s="25"/>
      <c r="C28" s="25"/>
      <c r="D28" s="148"/>
      <c r="F28" s="8"/>
    </row>
    <row r="29" customFormat="false" ht="18" hidden="false" customHeight="false" outlineLevel="0" collapsed="false">
      <c r="A29" s="24"/>
      <c r="B29" s="25"/>
      <c r="C29" s="25"/>
      <c r="D29" s="148"/>
      <c r="F29" s="8"/>
    </row>
    <row r="30" customFormat="false" ht="19" hidden="false" customHeight="false" outlineLevel="0" collapsed="false">
      <c r="A30" s="149" t="s">
        <v>194</v>
      </c>
      <c r="B30" s="123" t="s">
        <v>195</v>
      </c>
      <c r="C30" s="123"/>
      <c r="D30" s="148" t="str">
        <f aca="false">IF(SUMIF(Journal!$C$8:$C$504,Journal!G22,Journal!$E$8:$E$504)&lt;&gt;0,SUMIF(Journal!$C$8:$C$504,Journal!G22,Journal!$E$8:$E$504),"")</f>
        <v/>
      </c>
      <c r="F30" s="8"/>
    </row>
    <row r="31" customFormat="false" ht="19" hidden="false" customHeight="false" outlineLevel="0" collapsed="false">
      <c r="A31" s="149" t="s">
        <v>196</v>
      </c>
      <c r="B31" s="124" t="s">
        <v>197</v>
      </c>
      <c r="C31" s="124"/>
      <c r="D31" s="148" t="str">
        <f aca="false">IF(SUMIF(Journal!$C$8:$C$504,Journal!G23,Journal!$E$8:$E$504)&lt;&gt;0,SUMIF(Journal!$C$8:$C$504,Journal!G23,Journal!$E$8:$E$504),"")</f>
        <v/>
      </c>
      <c r="F31" s="8"/>
    </row>
    <row r="32" customFormat="false" ht="18" hidden="false" customHeight="true" outlineLevel="0" collapsed="false">
      <c r="A32" s="149" t="s">
        <v>198</v>
      </c>
      <c r="B32" s="162" t="s">
        <v>199</v>
      </c>
      <c r="C32" s="162"/>
      <c r="D32" s="148" t="str">
        <f aca="false">IF(SUMIF(Journal!$C$8:$C$504,Journal!G24,Journal!$E$8:$E$504)&lt;&gt;0,SUMIF(Journal!$C$8:$C$504,Journal!G24,Journal!$E$8:$E$504),"")</f>
        <v/>
      </c>
      <c r="F32" s="8"/>
    </row>
    <row r="33" customFormat="false" ht="18" hidden="false" customHeight="false" outlineLevel="0" collapsed="false">
      <c r="A33" s="149" t="s">
        <v>200</v>
      </c>
      <c r="B33" s="119" t="s">
        <v>201</v>
      </c>
      <c r="C33" s="119"/>
      <c r="D33" s="148" t="n">
        <f aca="false">IF(SUMIF(Journal!$C$8:$C$504,Journal!G25,Journal!$E$8:$E$504)&lt;&gt;0,SUMIF(Journal!$C$8:$C$504,Journal!G25,Journal!$E$8:$E$504),"")</f>
        <v>304.95</v>
      </c>
      <c r="F33" s="8"/>
    </row>
    <row r="34" customFormat="false" ht="18" hidden="false" customHeight="false" outlineLevel="0" collapsed="false">
      <c r="A34" s="149" t="s">
        <v>202</v>
      </c>
      <c r="B34" s="119" t="s">
        <v>203</v>
      </c>
      <c r="C34" s="119"/>
      <c r="D34" s="148" t="str">
        <f aca="false">IF(SUMIF(Journal!$C$8:$C$504,Journal!G26,Journal!$E$8:$E$504)&lt;&gt;0,SUMIF(Journal!$C$8:$C$504,Journal!G26,Journal!$E$8:$E$504),"")</f>
        <v/>
      </c>
      <c r="F34" s="8"/>
    </row>
    <row r="35" customFormat="false" ht="19" hidden="false" customHeight="false" outlineLevel="0" collapsed="false">
      <c r="A35" s="149" t="s">
        <v>204</v>
      </c>
      <c r="B35" s="123" t="s">
        <v>205</v>
      </c>
      <c r="C35" s="123"/>
      <c r="D35" s="148" t="str">
        <f aca="false">IF(SUMIF(Journal!$C$8:$C$504,Journal!G27,Journal!$E$8:$E$504)&lt;&gt;0,SUMIF(Journal!$C$8:$C$504,Journal!G27,Journal!$E$8:$E$504),"")</f>
        <v/>
      </c>
      <c r="F35" s="8"/>
    </row>
    <row r="36" customFormat="false" ht="19" hidden="false" customHeight="false" outlineLevel="0" collapsed="false">
      <c r="A36" s="149" t="s">
        <v>206</v>
      </c>
      <c r="B36" s="123" t="s">
        <v>207</v>
      </c>
      <c r="C36" s="123"/>
      <c r="D36" s="148" t="str">
        <f aca="false">IF(SUMIF(Journal!$C$8:$C$504,Journal!G28,Journal!$E$8:$E$504)&lt;&gt;0,SUMIF(Journal!$C$8:$C$504,Journal!G28,Journal!$E$8:$E$504),"")</f>
        <v/>
      </c>
      <c r="F36" s="8"/>
    </row>
    <row r="37" customFormat="false" ht="18" hidden="false" customHeight="false" outlineLevel="0" collapsed="false">
      <c r="A37" s="149" t="s">
        <v>208</v>
      </c>
      <c r="B37" s="163" t="s">
        <v>209</v>
      </c>
      <c r="C37" s="163"/>
      <c r="D37" s="148" t="str">
        <f aca="false">IF(SUMIF(Journal!$C$8:$C$504,Journal!G29,Journal!$E$8:$E$504)&lt;&gt;0,SUMIF(Journal!$C$8:$C$504,Journal!G29,Journal!$E$8:$E$504),"")</f>
        <v/>
      </c>
      <c r="F37" s="8"/>
    </row>
    <row r="38" customFormat="false" ht="18" hidden="false" customHeight="false" outlineLevel="0" collapsed="false">
      <c r="A38" s="149" t="s">
        <v>210</v>
      </c>
      <c r="B38" s="152" t="s">
        <v>211</v>
      </c>
      <c r="C38" s="152"/>
      <c r="D38" s="148" t="n">
        <f aca="false">IF(SUMIF(Journal!$C$8:$C$504,Journal!G30,Journal!$E$8:$E$504)&lt;&gt;0,SUMIF(Journal!$C$8:$C$504,Journal!G30,Journal!$E$8:$E$504),"")</f>
        <v>480</v>
      </c>
    </row>
    <row r="39" customFormat="false" ht="18" hidden="false" customHeight="false" outlineLevel="0" collapsed="false">
      <c r="A39" s="149" t="s">
        <v>212</v>
      </c>
      <c r="B39" s="152" t="s">
        <v>213</v>
      </c>
      <c r="C39" s="152"/>
      <c r="D39" s="148" t="n">
        <f aca="false">IF(SUMIF(Journal!$C$8:$C$504,Journal!G31,Journal!$E$8:$E$504)&lt;&gt;0,SUMIF(Journal!$C$8:$C$504,Journal!G31,Journal!$E$8:$E$504),"")</f>
        <v>480</v>
      </c>
    </row>
    <row r="40" customFormat="false" ht="18" hidden="false" customHeight="false" outlineLevel="0" collapsed="false">
      <c r="A40" s="149" t="s">
        <v>214</v>
      </c>
      <c r="B40" s="122" t="s">
        <v>215</v>
      </c>
      <c r="C40" s="122"/>
      <c r="D40" s="148" t="str">
        <f aca="false">IF(SUMIF(Journal!$C$8:$C$504,Journal!G32,Journal!$E$8:$E$504)&lt;&gt;0,SUMIF(Journal!$C$8:$C$504,Journal!G32,Journal!$E$8:$E$504),"")</f>
        <v/>
      </c>
    </row>
    <row r="41" customFormat="false" ht="18" hidden="false" customHeight="false" outlineLevel="0" collapsed="false">
      <c r="A41" s="149" t="s">
        <v>216</v>
      </c>
      <c r="B41" s="152" t="s">
        <v>217</v>
      </c>
      <c r="C41" s="152"/>
      <c r="D41" s="148" t="n">
        <f aca="false">IF(SUMIF(Journal!$C$8:$C$504,Journal!G33,Journal!$E$8:$E$504)&lt;&gt;0,SUMIF(Journal!$C$8:$C$504,Journal!G33,Journal!$E$8:$E$504),"")</f>
        <v>988.1</v>
      </c>
    </row>
    <row r="42" customFormat="false" ht="19" hidden="false" customHeight="false" outlineLevel="0" collapsed="false">
      <c r="A42" s="149" t="s">
        <v>218</v>
      </c>
      <c r="B42" s="123" t="s">
        <v>187</v>
      </c>
      <c r="C42" s="123"/>
      <c r="D42" s="148" t="str">
        <f aca="false">IF(SUMIF(Journal!$C$8:$C$504,Journal!G34,Journal!$E$8:$E$504)&lt;&gt;0,SUMIF(Journal!$C$8:$C$504,Journal!G34,Journal!$E$8:$E$504),"")</f>
        <v/>
      </c>
    </row>
    <row r="43" customFormat="false" ht="18" hidden="false" customHeight="false" outlineLevel="0" collapsed="false">
      <c r="A43" s="149" t="s">
        <v>219</v>
      </c>
      <c r="B43" s="122" t="s">
        <v>220</v>
      </c>
      <c r="C43" s="122"/>
      <c r="D43" s="148" t="str">
        <f aca="false">IF(SUMIF(Journal!$C$8:$C$504,Journal!G35,Journal!$E$8:$E$504)&lt;&gt;0,SUMIF(Journal!$C$8:$C$504,Journal!G35,Journal!$E$8:$E$504),"")</f>
        <v/>
      </c>
    </row>
    <row r="44" customFormat="false" ht="19" hidden="false" customHeight="false" outlineLevel="0" collapsed="false">
      <c r="A44" s="149" t="s">
        <v>221</v>
      </c>
      <c r="B44" s="123" t="s">
        <v>222</v>
      </c>
      <c r="C44" s="123"/>
      <c r="D44" s="148" t="n">
        <f aca="false">IF(SUMIF(Journal!$C$8:$C$504,Journal!G36,Journal!$E$8:$E$504)&lt;&gt;0,SUMIF(Journal!$C$8:$C$504,Journal!G36,Journal!$E$8:$E$504),"")</f>
        <v>3626</v>
      </c>
    </row>
    <row r="45" customFormat="false" ht="18" hidden="false" customHeight="true" outlineLevel="0" collapsed="false">
      <c r="A45" s="149" t="s">
        <v>223</v>
      </c>
      <c r="B45" s="151" t="s">
        <v>224</v>
      </c>
      <c r="C45" s="151"/>
      <c r="D45" s="148" t="str">
        <f aca="false">IF(SUMIF(Journal!$C$8:$C$504,Journal!G37,Journal!$E$8:$E$504)&lt;&gt;0,SUMIF(Journal!$C$8:$C$504,Journal!G37,Journal!$E$8:$E$504),"")</f>
        <v/>
      </c>
    </row>
    <row r="46" customFormat="false" ht="21" hidden="false" customHeight="true" outlineLevel="0" collapsed="false">
      <c r="A46" s="24"/>
      <c r="B46" s="47"/>
      <c r="C46" s="47"/>
      <c r="D46" s="148"/>
    </row>
    <row r="47" customFormat="false" ht="18" hidden="false" customHeight="false" outlineLevel="0" collapsed="false">
      <c r="A47" s="164" t="s">
        <v>225</v>
      </c>
      <c r="B47" s="164"/>
      <c r="C47" s="165" t="n">
        <f aca="false">D3</f>
        <v>2022</v>
      </c>
      <c r="D47" s="166" t="n">
        <f aca="false">SUM(D30:D45)</f>
        <v>5879.05</v>
      </c>
    </row>
    <row r="48" customFormat="false" ht="18" hidden="false" customHeight="false" outlineLevel="0" collapsed="false">
      <c r="A48" s="167"/>
      <c r="B48" s="168"/>
      <c r="C48" s="160"/>
      <c r="D48" s="161"/>
    </row>
    <row r="49" customFormat="false" ht="18" hidden="false" customHeight="true" outlineLevel="0" collapsed="false">
      <c r="A49" s="169" t="s">
        <v>226</v>
      </c>
      <c r="B49" s="169"/>
      <c r="C49" s="170"/>
      <c r="D49" s="148"/>
    </row>
    <row r="50" customFormat="false" ht="18" hidden="false" customHeight="true" outlineLevel="0" collapsed="false">
      <c r="A50" s="169"/>
      <c r="B50" s="171"/>
      <c r="C50" s="170"/>
      <c r="D50" s="148"/>
    </row>
    <row r="51" customFormat="false" ht="18" hidden="false" customHeight="false" outlineLevel="0" collapsed="false">
      <c r="A51" s="149" t="s">
        <v>227</v>
      </c>
      <c r="B51" s="150" t="s">
        <v>228</v>
      </c>
      <c r="C51" s="150"/>
      <c r="D51" s="172" t="n">
        <v>0</v>
      </c>
    </row>
    <row r="52" customFormat="false" ht="18.75" hidden="false" customHeight="true" outlineLevel="0" collapsed="false">
      <c r="A52" s="149" t="s">
        <v>229</v>
      </c>
      <c r="B52" s="173" t="s">
        <v>230</v>
      </c>
      <c r="C52" s="150"/>
      <c r="D52" s="172" t="n">
        <v>12761.28</v>
      </c>
      <c r="E52" s="174" t="str">
        <f aca="false">IF(AND((D51+D52)&lt;&gt;D54,D54&gt;0),"Saisissez votre solde de relevé bancaire au 31 décembre N","")</f>
        <v/>
      </c>
    </row>
    <row r="53" customFormat="false" ht="18" hidden="false" customHeight="false" outlineLevel="0" collapsed="false">
      <c r="A53" s="175"/>
      <c r="B53" s="73"/>
      <c r="C53" s="32"/>
      <c r="D53" s="148"/>
    </row>
    <row r="54" customFormat="false" ht="15" hidden="false" customHeight="true" outlineLevel="0" collapsed="false">
      <c r="A54" s="176" t="s">
        <v>231</v>
      </c>
      <c r="B54" s="176"/>
      <c r="C54" s="177" t="n">
        <f aca="false">D3</f>
        <v>2022</v>
      </c>
      <c r="D54" s="178" t="n">
        <f aca="false">D7+D26-D47</f>
        <v>12761.28</v>
      </c>
    </row>
    <row r="55" customFormat="false" ht="18" hidden="false" customHeight="false" outlineLevel="0" collapsed="false">
      <c r="A55" s="179"/>
      <c r="B55" s="180"/>
      <c r="C55" s="181"/>
      <c r="D55" s="182"/>
    </row>
    <row r="56" customFormat="false" ht="19.5" hidden="false" customHeight="true" outlineLevel="0" collapsed="false">
      <c r="A56" s="183" t="s">
        <v>232</v>
      </c>
      <c r="B56" s="66"/>
      <c r="C56" s="184"/>
      <c r="D56" s="185"/>
    </row>
    <row r="57" customFormat="false" ht="18" hidden="false" customHeight="false" outlineLevel="0" collapsed="false">
      <c r="A57" s="65"/>
      <c r="B57" s="66"/>
      <c r="C57" s="184"/>
      <c r="D57" s="185"/>
    </row>
    <row r="58" customFormat="false" ht="18" hidden="false" customHeight="false" outlineLevel="0" collapsed="false">
      <c r="A58" s="149" t="s">
        <v>233</v>
      </c>
      <c r="B58" s="150" t="s">
        <v>234</v>
      </c>
      <c r="C58" s="186"/>
      <c r="D58" s="148" t="n">
        <f aca="false">SUMIF(Journal!$C$8:$C$504,Journal!G38,Journal!$E$8:$E$504)</f>
        <v>0</v>
      </c>
    </row>
    <row r="59" customFormat="false" ht="18" hidden="false" customHeight="false" outlineLevel="0" collapsed="false">
      <c r="A59" s="149" t="s">
        <v>235</v>
      </c>
      <c r="B59" s="150" t="s">
        <v>236</v>
      </c>
      <c r="C59" s="186"/>
      <c r="D59" s="148" t="n">
        <f aca="false">SUMIF(Journal!$C$8:$C$504,Journal!G39,Journal!$D$8:$D$504)</f>
        <v>0</v>
      </c>
      <c r="E59" s="174" t="str">
        <f aca="false">IF(AND((D51+D52)&lt;&gt;D54,D54&gt;0),"Saisissez les éléments différés à partir du journal","")</f>
        <v/>
      </c>
    </row>
    <row r="60" customFormat="false" ht="18" hidden="false" customHeight="false" outlineLevel="0" collapsed="false">
      <c r="A60" s="24"/>
      <c r="B60" s="32"/>
      <c r="C60" s="187"/>
      <c r="D60" s="148"/>
    </row>
    <row r="61" customFormat="false" ht="18" hidden="false" customHeight="false" outlineLevel="0" collapsed="false">
      <c r="A61" s="188" t="s">
        <v>117</v>
      </c>
      <c r="B61" s="188"/>
      <c r="C61" s="189" t="n">
        <f aca="false">D3</f>
        <v>2022</v>
      </c>
      <c r="D61" s="190" t="n">
        <f aca="false">D54-D58+D59</f>
        <v>12761.28</v>
      </c>
    </row>
    <row r="62" customFormat="false" ht="15" hidden="false" customHeight="false" outlineLevel="0" collapsed="false">
      <c r="A62" s="25"/>
      <c r="B62" s="25"/>
      <c r="C62" s="25"/>
      <c r="D62" s="191"/>
    </row>
    <row r="63" customFormat="false" ht="15" hidden="false" customHeight="false" outlineLevel="0" collapsed="false">
      <c r="A63" s="25"/>
      <c r="B63" s="154"/>
      <c r="C63" s="192" t="s">
        <v>237</v>
      </c>
      <c r="D63" s="193" t="str">
        <f aca="false">IF((D51+D52) =D54,"OK","ECART")</f>
        <v>OK</v>
      </c>
    </row>
    <row r="64" customFormat="false" ht="15" hidden="false" customHeight="false" outlineLevel="0" collapsed="false">
      <c r="A64" s="194"/>
      <c r="B64" s="194"/>
      <c r="C64" s="194"/>
      <c r="D64" s="195"/>
    </row>
    <row r="65" customFormat="false" ht="15" hidden="false" customHeight="false" outlineLevel="0" collapsed="false">
      <c r="A65" s="194"/>
      <c r="B65" s="194"/>
      <c r="C65" s="194"/>
      <c r="D65" s="195"/>
    </row>
  </sheetData>
  <sheetProtection sheet="true" password="cc0b" selectLockedCells="true"/>
  <mergeCells count="13">
    <mergeCell ref="A3:C3"/>
    <mergeCell ref="A5:C5"/>
    <mergeCell ref="A26:B26"/>
    <mergeCell ref="B32:C32"/>
    <mergeCell ref="B37:C37"/>
    <mergeCell ref="B38:C38"/>
    <mergeCell ref="B39:C39"/>
    <mergeCell ref="B41:C41"/>
    <mergeCell ref="B45:C45"/>
    <mergeCell ref="A47:B47"/>
    <mergeCell ref="A49:B49"/>
    <mergeCell ref="A54:B54"/>
    <mergeCell ref="A61:B61"/>
  </mergeCells>
  <conditionalFormatting sqref="D63">
    <cfRule type="containsText" priority="2" operator="containsText" aboveAverage="0" equalAverage="0" bottom="0" percent="0" rank="0" text="OK" dxfId="11">
      <formula>NOT(ISERROR(SEARCH("OK",D63)))</formula>
    </cfRule>
    <cfRule type="containsText" priority="3" operator="containsText" aboveAverage="0" equalAverage="0" bottom="0" percent="0" rank="0" text="ecart" dxfId="12">
      <formula>NOT(ISERROR(SEARCH("ecart",D63)))</formula>
    </cfRule>
  </conditionalFormatting>
  <dataValidations count="1">
    <dataValidation allowBlank="false" error="Pensez à sairir vos intérêts Bred dans votre journal de saisie" errorStyle="warning" operator="between" showDropDown="false" showErrorMessage="true" showInputMessage="false" sqref="D59" type="none">
      <formula1>0</formula1>
      <formula2>0</formula2>
    </dataValidation>
  </dataValidations>
  <printOptions headings="false" gridLines="false" gridLinesSet="true" horizontalCentered="true" verticalCentered="false"/>
  <pageMargins left="0.118055555555556" right="0.118055555555556" top="0.157638888888889" bottom="0.157638888888889"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6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4" topLeftCell="K5" activePane="bottomRight" state="frozen"/>
      <selection pane="topLeft" activeCell="A1" activeCellId="0" sqref="A1"/>
      <selection pane="topRight" activeCell="K1" activeCellId="0" sqref="K1"/>
      <selection pane="bottomLeft" activeCell="A5" activeCellId="0" sqref="A5"/>
      <selection pane="bottomRight" activeCell="G4" activeCellId="0" sqref="G4"/>
    </sheetView>
  </sheetViews>
  <sheetFormatPr defaultColWidth="11.515625" defaultRowHeight="16" zeroHeight="false" outlineLevelRow="0" outlineLevelCol="0"/>
  <cols>
    <col collapsed="false" customWidth="true" hidden="false" outlineLevel="0" max="1" min="1" style="196" width="5.01"/>
    <col collapsed="false" customWidth="true" hidden="false" outlineLevel="0" max="2" min="2" style="197" width="51.51"/>
    <col collapsed="false" customWidth="true" hidden="false" outlineLevel="0" max="3" min="3" style="197" width="19.99"/>
    <col collapsed="false" customWidth="true" hidden="false" outlineLevel="0" max="10" min="4" style="198" width="12.5"/>
    <col collapsed="false" customWidth="true" hidden="false" outlineLevel="0" max="11" min="11" style="198" width="11.99"/>
    <col collapsed="false" customWidth="true" hidden="false" outlineLevel="0" max="12" min="12" style="198" width="11.66"/>
    <col collapsed="false" customWidth="true" hidden="false" outlineLevel="0" max="13" min="13" style="198" width="12.17"/>
    <col collapsed="false" customWidth="false" hidden="false" outlineLevel="0" max="1024" min="14" style="197" width="11.5"/>
  </cols>
  <sheetData>
    <row r="1" customFormat="false" ht="16" hidden="false" customHeight="false" outlineLevel="0" collapsed="false">
      <c r="A1" s="3"/>
      <c r="B1" s="199" t="str">
        <f aca="false">Journal!D2</f>
        <v>PARIS 13</v>
      </c>
      <c r="C1" s="5"/>
    </row>
    <row r="2" customFormat="false" ht="16" hidden="false" customHeight="false" outlineLevel="0" collapsed="false">
      <c r="A2" s="200" t="s">
        <v>238</v>
      </c>
      <c r="C2" s="201" t="n">
        <f aca="false">Journal!D3</f>
        <v>2022</v>
      </c>
    </row>
    <row r="4" customFormat="false" ht="32" hidden="false" customHeight="false" outlineLevel="0" collapsed="false">
      <c r="A4" s="202" t="s">
        <v>161</v>
      </c>
      <c r="B4" s="202"/>
      <c r="C4" s="203"/>
      <c r="D4" s="204"/>
      <c r="E4" s="204"/>
      <c r="F4" s="204"/>
      <c r="G4" s="204"/>
      <c r="H4" s="204"/>
      <c r="I4" s="204"/>
      <c r="J4" s="204"/>
      <c r="K4" s="205" t="s">
        <v>239</v>
      </c>
      <c r="L4" s="205" t="s">
        <v>240</v>
      </c>
      <c r="M4" s="206" t="s">
        <v>241</v>
      </c>
    </row>
    <row r="5" customFormat="false" ht="16" hidden="false" customHeight="false" outlineLevel="0" collapsed="false">
      <c r="A5" s="175"/>
      <c r="B5" s="25"/>
      <c r="F5" s="207"/>
      <c r="G5" s="207"/>
    </row>
    <row r="6" customFormat="false" ht="16" hidden="false" customHeight="false" outlineLevel="0" collapsed="false">
      <c r="A6" s="208" t="s">
        <v>117</v>
      </c>
      <c r="B6" s="208"/>
      <c r="C6" s="209" t="n">
        <f aca="false">C2-1</f>
        <v>2021</v>
      </c>
      <c r="D6" s="210"/>
      <c r="E6" s="210"/>
      <c r="F6" s="210"/>
      <c r="G6" s="210"/>
      <c r="H6" s="210"/>
      <c r="I6" s="210"/>
      <c r="J6" s="210"/>
      <c r="K6" s="211" t="n">
        <f aca="false">SUM(D6:J6)</f>
        <v>0</v>
      </c>
      <c r="L6" s="211" t="n">
        <f aca="false">SUM(K6+'situation financière annuelle'!D7)</f>
        <v>13540.96</v>
      </c>
      <c r="M6" s="211" t="n">
        <f aca="false">+L6</f>
        <v>13540.96</v>
      </c>
    </row>
    <row r="7" customFormat="false" ht="16" hidden="false" customHeight="false" outlineLevel="0" collapsed="false">
      <c r="A7" s="138" t="s">
        <v>242</v>
      </c>
      <c r="B7" s="25"/>
    </row>
    <row r="8" customFormat="false" ht="16" hidden="false" customHeight="false" outlineLevel="0" collapsed="false">
      <c r="A8" s="175"/>
      <c r="B8" s="25"/>
    </row>
    <row r="9" customFormat="false" ht="16" hidden="false" customHeight="false" outlineLevel="0" collapsed="false">
      <c r="A9" s="212" t="s">
        <v>164</v>
      </c>
      <c r="B9" s="32" t="s">
        <v>243</v>
      </c>
      <c r="D9" s="213"/>
      <c r="E9" s="213"/>
      <c r="F9" s="213"/>
      <c r="G9" s="213"/>
      <c r="H9" s="213"/>
      <c r="I9" s="213"/>
      <c r="J9" s="213"/>
      <c r="K9" s="198" t="n">
        <f aca="false">SUM(D9:J9)</f>
        <v>0</v>
      </c>
      <c r="L9" s="198" t="n">
        <f aca="false">IF('situation financière annuelle'!D11="",K9,'situation financière annuelle'!D11+K9)</f>
        <v>1764</v>
      </c>
      <c r="M9" s="198" t="n">
        <f aca="false">L9-K9</f>
        <v>1764</v>
      </c>
    </row>
    <row r="10" customFormat="false" ht="16" hidden="false" customHeight="false" outlineLevel="0" collapsed="false">
      <c r="A10" s="212" t="s">
        <v>166</v>
      </c>
      <c r="B10" s="32" t="s">
        <v>244</v>
      </c>
      <c r="D10" s="213"/>
      <c r="E10" s="213"/>
      <c r="F10" s="213"/>
      <c r="G10" s="213"/>
      <c r="H10" s="213"/>
      <c r="I10" s="213"/>
      <c r="J10" s="213"/>
      <c r="K10" s="198" t="n">
        <f aca="false">SUM(D10:J10)</f>
        <v>0</v>
      </c>
      <c r="L10" s="198" t="n">
        <f aca="false">IF('situation financière annuelle'!D12="",K10,'situation financière annuelle'!D12+K10)</f>
        <v>0</v>
      </c>
      <c r="M10" s="198" t="n">
        <f aca="false">L10</f>
        <v>0</v>
      </c>
    </row>
    <row r="11" customFormat="false" ht="17" hidden="false" customHeight="false" outlineLevel="0" collapsed="false">
      <c r="A11" s="212" t="s">
        <v>168</v>
      </c>
      <c r="B11" s="214" t="s">
        <v>169</v>
      </c>
      <c r="D11" s="213"/>
      <c r="E11" s="213"/>
      <c r="F11" s="213"/>
      <c r="G11" s="213"/>
      <c r="H11" s="213"/>
      <c r="I11" s="213"/>
      <c r="J11" s="213"/>
      <c r="K11" s="198" t="n">
        <f aca="false">SUM(D11:J11)</f>
        <v>0</v>
      </c>
      <c r="L11" s="198" t="n">
        <f aca="false">IF('situation financière annuelle'!D13="",K11,'situation financière annuelle'!D13+K11)</f>
        <v>0</v>
      </c>
      <c r="M11" s="198" t="n">
        <f aca="false">L11</f>
        <v>0</v>
      </c>
    </row>
    <row r="12" customFormat="false" ht="16" hidden="false" customHeight="true" outlineLevel="0" collapsed="false">
      <c r="A12" s="212" t="s">
        <v>170</v>
      </c>
      <c r="B12" s="215" t="s">
        <v>171</v>
      </c>
      <c r="C12" s="215"/>
      <c r="D12" s="213"/>
      <c r="E12" s="213"/>
      <c r="F12" s="213"/>
      <c r="G12" s="213"/>
      <c r="H12" s="213"/>
      <c r="I12" s="213"/>
      <c r="J12" s="213"/>
      <c r="K12" s="198" t="n">
        <f aca="false">SUM(D12:J12)</f>
        <v>0</v>
      </c>
      <c r="L12" s="198" t="n">
        <f aca="false">IF('situation financière annuelle'!D14="",K12,'situation financière annuelle'!D14+K12)</f>
        <v>0</v>
      </c>
      <c r="M12" s="198" t="n">
        <f aca="false">L12</f>
        <v>0</v>
      </c>
    </row>
    <row r="13" customFormat="false" ht="16" hidden="false" customHeight="false" outlineLevel="0" collapsed="false">
      <c r="A13" s="212" t="s">
        <v>172</v>
      </c>
      <c r="B13" s="32" t="s">
        <v>173</v>
      </c>
      <c r="D13" s="213"/>
      <c r="E13" s="213"/>
      <c r="F13" s="213"/>
      <c r="G13" s="213"/>
      <c r="H13" s="213"/>
      <c r="I13" s="213"/>
      <c r="J13" s="213"/>
      <c r="K13" s="198" t="n">
        <f aca="false">SUM(D13:J13)</f>
        <v>0</v>
      </c>
      <c r="L13" s="198" t="n">
        <f aca="false">IF('situation financière annuelle'!D15="",K13,'situation financière annuelle'!D15+K13)</f>
        <v>0</v>
      </c>
      <c r="M13" s="198" t="n">
        <f aca="false">IF(L13-L33&lt;0,0,L13-L33)</f>
        <v>0</v>
      </c>
    </row>
    <row r="14" customFormat="false" ht="17" hidden="false" customHeight="false" outlineLevel="0" collapsed="false">
      <c r="A14" s="212" t="s">
        <v>174</v>
      </c>
      <c r="B14" s="216" t="s">
        <v>245</v>
      </c>
      <c r="D14" s="213"/>
      <c r="E14" s="213"/>
      <c r="F14" s="213"/>
      <c r="G14" s="213"/>
      <c r="H14" s="213"/>
      <c r="I14" s="213"/>
      <c r="J14" s="213"/>
      <c r="K14" s="198" t="n">
        <f aca="false">SUM(D14:J14)</f>
        <v>0</v>
      </c>
      <c r="L14" s="198" t="n">
        <f aca="false">IF(K14="",0,K14)</f>
        <v>0</v>
      </c>
      <c r="M14" s="198" t="n">
        <f aca="false">K14</f>
        <v>0</v>
      </c>
    </row>
    <row r="15" customFormat="false" ht="17" hidden="false" customHeight="false" outlineLevel="0" collapsed="false">
      <c r="A15" s="212" t="s">
        <v>174</v>
      </c>
      <c r="B15" s="216" t="s">
        <v>246</v>
      </c>
      <c r="D15" s="217"/>
      <c r="E15" s="217"/>
      <c r="F15" s="217"/>
      <c r="G15" s="217"/>
      <c r="H15" s="217"/>
      <c r="I15" s="217"/>
      <c r="J15" s="217"/>
      <c r="K15" s="217"/>
      <c r="L15" s="198" t="n">
        <f aca="false">IF('situation financière annuelle'!D16="",K15,'situation financière annuelle'!D16+K15)</f>
        <v>3335.37</v>
      </c>
      <c r="M15" s="198" t="n">
        <f aca="false">L15-K14</f>
        <v>3335.37</v>
      </c>
    </row>
    <row r="16" customFormat="false" ht="16" hidden="false" customHeight="false" outlineLevel="0" collapsed="false">
      <c r="A16" s="212" t="s">
        <v>176</v>
      </c>
      <c r="B16" s="32" t="s">
        <v>177</v>
      </c>
      <c r="D16" s="213"/>
      <c r="E16" s="213"/>
      <c r="F16" s="213"/>
      <c r="G16" s="213"/>
      <c r="H16" s="213"/>
      <c r="I16" s="213"/>
      <c r="J16" s="213"/>
      <c r="K16" s="198" t="n">
        <f aca="false">SUM(D16:J16)</f>
        <v>0</v>
      </c>
      <c r="L16" s="198" t="n">
        <f aca="false">IF('situation financière annuelle'!D17="",K16,'situation financière annuelle'!D17+K16)</f>
        <v>0</v>
      </c>
      <c r="M16" s="198" t="n">
        <f aca="false">IF(L16-L34&lt;0,0,L16-L34)</f>
        <v>0</v>
      </c>
    </row>
    <row r="17" customFormat="false" ht="16" hidden="false" customHeight="false" outlineLevel="0" collapsed="false">
      <c r="A17" s="212" t="s">
        <v>178</v>
      </c>
      <c r="B17" s="32" t="s">
        <v>247</v>
      </c>
      <c r="D17" s="213"/>
      <c r="E17" s="213"/>
      <c r="F17" s="213"/>
      <c r="G17" s="213"/>
      <c r="H17" s="213"/>
      <c r="I17" s="213"/>
      <c r="J17" s="213"/>
      <c r="K17" s="198" t="n">
        <f aca="false">SUM(D17:J17)</f>
        <v>0</v>
      </c>
      <c r="L17" s="198" t="n">
        <f aca="false">IF('situation financière annuelle'!D18="",K17,'situation financière annuelle'!D18+K17)</f>
        <v>0</v>
      </c>
      <c r="M17" s="198" t="n">
        <f aca="false">IF(L17-L35&lt;0,0,L17-L35)</f>
        <v>0</v>
      </c>
    </row>
    <row r="18" customFormat="false" ht="16" hidden="false" customHeight="false" outlineLevel="0" collapsed="false">
      <c r="A18" s="212" t="s">
        <v>180</v>
      </c>
      <c r="B18" s="32" t="s">
        <v>248</v>
      </c>
      <c r="D18" s="213"/>
      <c r="E18" s="213"/>
      <c r="F18" s="213"/>
      <c r="G18" s="213"/>
      <c r="H18" s="213"/>
      <c r="I18" s="213"/>
      <c r="J18" s="213"/>
      <c r="K18" s="198" t="n">
        <f aca="false">SUM(D18:J18)</f>
        <v>0</v>
      </c>
      <c r="L18" s="198" t="n">
        <f aca="false">IF('situation financière annuelle'!D19="",K18,'situation financière annuelle'!D19+K18)</f>
        <v>0</v>
      </c>
      <c r="M18" s="198" t="n">
        <f aca="false">+L18</f>
        <v>0</v>
      </c>
    </row>
    <row r="19" customFormat="false" ht="16" hidden="false" customHeight="false" outlineLevel="0" collapsed="false">
      <c r="A19" s="212" t="s">
        <v>182</v>
      </c>
      <c r="B19" s="32" t="s">
        <v>249</v>
      </c>
      <c r="D19" s="213"/>
      <c r="E19" s="213"/>
      <c r="F19" s="213"/>
      <c r="G19" s="213"/>
      <c r="H19" s="213"/>
      <c r="I19" s="213"/>
      <c r="J19" s="213"/>
      <c r="K19" s="198" t="n">
        <f aca="false">SUM(D19:J19)</f>
        <v>0</v>
      </c>
      <c r="L19" s="198" t="n">
        <f aca="false">IF('situation financière annuelle'!D20="",K19,'situation financière annuelle'!D20+K19)</f>
        <v>0</v>
      </c>
      <c r="M19" s="198" t="n">
        <f aca="false">L19</f>
        <v>0</v>
      </c>
    </row>
    <row r="20" customFormat="false" ht="16" hidden="false" customHeight="false" outlineLevel="0" collapsed="false">
      <c r="A20" s="212" t="s">
        <v>184</v>
      </c>
      <c r="B20" s="32" t="s">
        <v>185</v>
      </c>
      <c r="D20" s="213"/>
      <c r="E20" s="213"/>
      <c r="F20" s="213"/>
      <c r="G20" s="213"/>
      <c r="H20" s="213"/>
      <c r="I20" s="213"/>
      <c r="J20" s="213"/>
      <c r="K20" s="198" t="n">
        <f aca="false">SUM(D20:J20)</f>
        <v>0</v>
      </c>
      <c r="L20" s="198" t="n">
        <f aca="false">IF('situation financière annuelle'!D21="",K20,'situation financière annuelle'!D21+K20)</f>
        <v>0</v>
      </c>
      <c r="M20" s="198" t="n">
        <f aca="false">L20</f>
        <v>0</v>
      </c>
    </row>
    <row r="21" customFormat="false" ht="17" hidden="false" customHeight="false" outlineLevel="0" collapsed="false">
      <c r="A21" s="212" t="s">
        <v>186</v>
      </c>
      <c r="B21" s="214" t="s">
        <v>250</v>
      </c>
      <c r="D21" s="213"/>
      <c r="E21" s="213"/>
      <c r="F21" s="213"/>
      <c r="G21" s="213"/>
      <c r="H21" s="213"/>
      <c r="I21" s="213"/>
      <c r="J21" s="213"/>
      <c r="K21" s="198" t="n">
        <f aca="false">SUM(D21:J21)</f>
        <v>0</v>
      </c>
      <c r="L21" s="198" t="n">
        <f aca="false">IF('situation financière annuelle'!D22="",K21,'situation financière annuelle'!D22+K21)</f>
        <v>0</v>
      </c>
      <c r="M21" s="198" t="n">
        <f aca="false">L21-L40</f>
        <v>0</v>
      </c>
    </row>
    <row r="22" customFormat="false" ht="16" hidden="false" customHeight="false" outlineLevel="0" collapsed="false">
      <c r="A22" s="212" t="s">
        <v>188</v>
      </c>
      <c r="B22" s="32" t="s">
        <v>189</v>
      </c>
      <c r="D22" s="213"/>
      <c r="E22" s="213"/>
      <c r="F22" s="213"/>
      <c r="G22" s="213"/>
      <c r="H22" s="213"/>
      <c r="I22" s="213"/>
      <c r="J22" s="213"/>
      <c r="K22" s="198" t="n">
        <f aca="false">SUM(D22:J22)</f>
        <v>0</v>
      </c>
      <c r="L22" s="198" t="n">
        <f aca="false">IF('situation financière annuelle'!D23="",K22,'situation financière annuelle'!D23+K22)</f>
        <v>0</v>
      </c>
      <c r="M22" s="198" t="n">
        <f aca="false">L22</f>
        <v>0</v>
      </c>
    </row>
    <row r="23" customFormat="false" ht="17" hidden="false" customHeight="false" outlineLevel="0" collapsed="false">
      <c r="A23" s="212" t="s">
        <v>190</v>
      </c>
      <c r="B23" s="218" t="s">
        <v>191</v>
      </c>
      <c r="D23" s="213"/>
      <c r="E23" s="213"/>
      <c r="F23" s="213"/>
      <c r="G23" s="213"/>
      <c r="H23" s="213"/>
      <c r="I23" s="213"/>
      <c r="J23" s="213"/>
      <c r="K23" s="198" t="n">
        <f aca="false">SUM(D23:J23)</f>
        <v>0</v>
      </c>
      <c r="L23" s="198" t="n">
        <f aca="false">IF('situation financière annuelle'!D24="",K23,'situation financière annuelle'!D24+K23)</f>
        <v>0</v>
      </c>
      <c r="M23" s="198" t="n">
        <f aca="false">L23</f>
        <v>0</v>
      </c>
    </row>
    <row r="24" customFormat="false" ht="16" hidden="false" customHeight="false" outlineLevel="0" collapsed="false">
      <c r="A24" s="175"/>
      <c r="B24" s="25"/>
      <c r="H24" s="219" t="s">
        <v>251</v>
      </c>
      <c r="I24" s="219"/>
      <c r="J24" s="219"/>
      <c r="K24" s="220" t="n">
        <f aca="false">SUM(K9:K22)</f>
        <v>0</v>
      </c>
    </row>
    <row r="25" customFormat="false" ht="15" hidden="false" customHeight="false" outlineLevel="0" collapsed="false">
      <c r="A25" s="221" t="s">
        <v>192</v>
      </c>
      <c r="B25" s="221"/>
      <c r="C25" s="222" t="n">
        <f aca="false">C2</f>
        <v>2022</v>
      </c>
      <c r="D25" s="223" t="n">
        <f aca="false">SUM(D9:D23)</f>
        <v>0</v>
      </c>
      <c r="E25" s="223" t="n">
        <f aca="false">SUM(E9:E23)</f>
        <v>0</v>
      </c>
      <c r="F25" s="223" t="n">
        <f aca="false">SUM(F9:F23)</f>
        <v>0</v>
      </c>
      <c r="G25" s="223" t="n">
        <f aca="false">SUM(G9:G23)</f>
        <v>0</v>
      </c>
      <c r="H25" s="223" t="n">
        <f aca="false">SUM(H9:H23)</f>
        <v>0</v>
      </c>
      <c r="I25" s="223" t="n">
        <f aca="false">SUM(I9:I23)</f>
        <v>0</v>
      </c>
      <c r="J25" s="223" t="n">
        <f aca="false">SUM(J9:J23)</f>
        <v>0</v>
      </c>
      <c r="K25" s="223" t="n">
        <f aca="false">SUM(K9:K23)</f>
        <v>0</v>
      </c>
      <c r="L25" s="223" t="n">
        <f aca="false">SUM(L9:L23)</f>
        <v>5099.37</v>
      </c>
      <c r="M25" s="223" t="n">
        <f aca="false">SUM(M9:M23)</f>
        <v>5099.37</v>
      </c>
    </row>
    <row r="26" customFormat="false" ht="16" hidden="false" customHeight="false" outlineLevel="0" collapsed="false">
      <c r="A26" s="138" t="s">
        <v>193</v>
      </c>
      <c r="B26" s="25"/>
    </row>
    <row r="27" customFormat="false" ht="16" hidden="false" customHeight="false" outlineLevel="0" collapsed="false">
      <c r="A27" s="175"/>
      <c r="B27" s="25"/>
    </row>
    <row r="28" customFormat="false" ht="17" hidden="false" customHeight="false" outlineLevel="0" collapsed="false">
      <c r="A28" s="175" t="s">
        <v>194</v>
      </c>
      <c r="B28" s="218" t="s">
        <v>195</v>
      </c>
      <c r="C28" s="218"/>
      <c r="D28" s="213"/>
      <c r="E28" s="213"/>
      <c r="F28" s="213"/>
      <c r="G28" s="213"/>
      <c r="H28" s="213"/>
      <c r="I28" s="213"/>
      <c r="J28" s="213"/>
      <c r="K28" s="198" t="n">
        <f aca="false">SUM(D28:J28)</f>
        <v>0</v>
      </c>
      <c r="L28" s="198" t="n">
        <f aca="false">IF('situation financière annuelle'!D30="",K28,'situation financière annuelle'!D30+K28)</f>
        <v>0</v>
      </c>
      <c r="M28" s="198" t="n">
        <f aca="false">L28</f>
        <v>0</v>
      </c>
    </row>
    <row r="29" customFormat="false" ht="16" hidden="false" customHeight="true" outlineLevel="0" collapsed="false">
      <c r="A29" s="175" t="s">
        <v>196</v>
      </c>
      <c r="B29" s="224" t="s">
        <v>197</v>
      </c>
      <c r="C29" s="224"/>
      <c r="D29" s="213"/>
      <c r="E29" s="213"/>
      <c r="F29" s="213"/>
      <c r="G29" s="213"/>
      <c r="H29" s="213"/>
      <c r="I29" s="213"/>
      <c r="J29" s="213"/>
      <c r="K29" s="198" t="n">
        <f aca="false">SUM(D29:J29)</f>
        <v>0</v>
      </c>
      <c r="L29" s="198" t="n">
        <f aca="false">IF('situation financière annuelle'!D31="",K29,'situation financière annuelle'!D31+K29)</f>
        <v>0</v>
      </c>
      <c r="M29" s="198" t="n">
        <f aca="false">L29</f>
        <v>0</v>
      </c>
    </row>
    <row r="30" customFormat="false" ht="16" hidden="false" customHeight="true" outlineLevel="0" collapsed="false">
      <c r="A30" s="175" t="s">
        <v>198</v>
      </c>
      <c r="B30" s="224" t="s">
        <v>199</v>
      </c>
      <c r="C30" s="224"/>
      <c r="D30" s="213"/>
      <c r="E30" s="213"/>
      <c r="F30" s="213"/>
      <c r="G30" s="213"/>
      <c r="H30" s="213"/>
      <c r="I30" s="213"/>
      <c r="J30" s="213"/>
      <c r="K30" s="198" t="n">
        <f aca="false">SUM(D30:J30)</f>
        <v>0</v>
      </c>
      <c r="L30" s="198" t="n">
        <f aca="false">IF('situation financière annuelle'!D32="",K30,'situation financière annuelle'!D32+K30)</f>
        <v>0</v>
      </c>
      <c r="M30" s="198" t="n">
        <f aca="false">L30</f>
        <v>0</v>
      </c>
    </row>
    <row r="31" customFormat="false" ht="16" hidden="false" customHeight="false" outlineLevel="0" collapsed="false">
      <c r="A31" s="175" t="s">
        <v>200</v>
      </c>
      <c r="B31" s="47" t="s">
        <v>201</v>
      </c>
      <c r="C31" s="47"/>
      <c r="D31" s="213"/>
      <c r="E31" s="213"/>
      <c r="F31" s="213"/>
      <c r="G31" s="213"/>
      <c r="H31" s="213"/>
      <c r="I31" s="213"/>
      <c r="J31" s="213"/>
      <c r="K31" s="198" t="n">
        <f aca="false">SUM(D31:J31)</f>
        <v>0</v>
      </c>
      <c r="L31" s="198" t="n">
        <f aca="false">IF('situation financière annuelle'!D33="",K31,'situation financière annuelle'!D33+K31)</f>
        <v>304.95</v>
      </c>
      <c r="M31" s="198" t="n">
        <f aca="false">L31</f>
        <v>304.95</v>
      </c>
    </row>
    <row r="32" customFormat="false" ht="16" hidden="false" customHeight="false" outlineLevel="0" collapsed="false">
      <c r="A32" s="175" t="s">
        <v>202</v>
      </c>
      <c r="B32" s="47" t="s">
        <v>203</v>
      </c>
      <c r="C32" s="47"/>
      <c r="D32" s="213"/>
      <c r="E32" s="213"/>
      <c r="F32" s="213"/>
      <c r="G32" s="213"/>
      <c r="H32" s="213"/>
      <c r="I32" s="213"/>
      <c r="J32" s="213"/>
      <c r="K32" s="198" t="n">
        <f aca="false">SUM(D32:J32)</f>
        <v>0</v>
      </c>
      <c r="L32" s="198" t="n">
        <f aca="false">IF('situation financière annuelle'!D34="",K32,'situation financière annuelle'!D34+K32)</f>
        <v>0</v>
      </c>
      <c r="M32" s="198" t="n">
        <f aca="false">L32</f>
        <v>0</v>
      </c>
    </row>
    <row r="33" customFormat="false" ht="17" hidden="false" customHeight="false" outlineLevel="0" collapsed="false">
      <c r="A33" s="175" t="s">
        <v>204</v>
      </c>
      <c r="B33" s="218" t="s">
        <v>205</v>
      </c>
      <c r="C33" s="218"/>
      <c r="D33" s="213"/>
      <c r="E33" s="213"/>
      <c r="F33" s="213"/>
      <c r="G33" s="213"/>
      <c r="H33" s="213"/>
      <c r="I33" s="213"/>
      <c r="J33" s="213"/>
      <c r="K33" s="198" t="n">
        <f aca="false">SUM(D33:J33)</f>
        <v>0</v>
      </c>
      <c r="L33" s="198" t="n">
        <f aca="false">IF('situation financière annuelle'!D35="",K33,'situation financière annuelle'!D35+K33)</f>
        <v>0</v>
      </c>
      <c r="M33" s="198" t="n">
        <f aca="false">L33-L13</f>
        <v>0</v>
      </c>
    </row>
    <row r="34" customFormat="false" ht="17" hidden="false" customHeight="false" outlineLevel="0" collapsed="false">
      <c r="A34" s="175" t="s">
        <v>206</v>
      </c>
      <c r="B34" s="218" t="s">
        <v>207</v>
      </c>
      <c r="C34" s="218"/>
      <c r="D34" s="213"/>
      <c r="E34" s="213"/>
      <c r="F34" s="213"/>
      <c r="G34" s="213"/>
      <c r="H34" s="213"/>
      <c r="I34" s="213"/>
      <c r="J34" s="213"/>
      <c r="K34" s="198" t="n">
        <f aca="false">SUM(D34:J34)</f>
        <v>0</v>
      </c>
      <c r="L34" s="198" t="n">
        <f aca="false">IF('situation financière annuelle'!D36="",K34,'situation financière annuelle'!D36+K34)</f>
        <v>0</v>
      </c>
      <c r="M34" s="198" t="n">
        <f aca="false">L34-L16</f>
        <v>0</v>
      </c>
    </row>
    <row r="35" customFormat="false" ht="16" hidden="false" customHeight="true" outlineLevel="0" collapsed="false">
      <c r="A35" s="175" t="s">
        <v>208</v>
      </c>
      <c r="B35" s="225" t="s">
        <v>209</v>
      </c>
      <c r="C35" s="225"/>
      <c r="D35" s="213"/>
      <c r="E35" s="213"/>
      <c r="F35" s="213"/>
      <c r="G35" s="213"/>
      <c r="H35" s="213"/>
      <c r="I35" s="213"/>
      <c r="J35" s="213"/>
      <c r="K35" s="198" t="n">
        <f aca="false">SUM(D35:J35)</f>
        <v>0</v>
      </c>
      <c r="L35" s="198" t="n">
        <f aca="false">IF('situation financière annuelle'!D37="",K35,'situation financière annuelle'!D37+K35)</f>
        <v>0</v>
      </c>
      <c r="M35" s="198" t="n">
        <f aca="false">L35-L17</f>
        <v>0</v>
      </c>
    </row>
    <row r="36" customFormat="false" ht="16" hidden="false" customHeight="false" outlineLevel="0" collapsed="false">
      <c r="A36" s="175" t="s">
        <v>210</v>
      </c>
      <c r="B36" s="226" t="s">
        <v>211</v>
      </c>
      <c r="C36" s="226"/>
      <c r="D36" s="213"/>
      <c r="E36" s="213"/>
      <c r="F36" s="213"/>
      <c r="G36" s="213"/>
      <c r="H36" s="213"/>
      <c r="I36" s="213"/>
      <c r="J36" s="213"/>
      <c r="K36" s="198" t="n">
        <f aca="false">SUM(D36:J36)</f>
        <v>0</v>
      </c>
      <c r="L36" s="198" t="n">
        <f aca="false">IF('situation financière annuelle'!D38="",K36,'situation financière annuelle'!D38+K36)</f>
        <v>480</v>
      </c>
      <c r="M36" s="198" t="n">
        <f aca="false">L36</f>
        <v>480</v>
      </c>
    </row>
    <row r="37" customFormat="false" ht="16" hidden="false" customHeight="false" outlineLevel="0" collapsed="false">
      <c r="A37" s="175" t="s">
        <v>212</v>
      </c>
      <c r="B37" s="226" t="s">
        <v>213</v>
      </c>
      <c r="C37" s="226"/>
      <c r="D37" s="213"/>
      <c r="E37" s="213"/>
      <c r="F37" s="213"/>
      <c r="G37" s="213"/>
      <c r="H37" s="213"/>
      <c r="I37" s="213"/>
      <c r="J37" s="213"/>
      <c r="K37" s="198" t="n">
        <f aca="false">SUM(D37:J37)</f>
        <v>0</v>
      </c>
      <c r="L37" s="198" t="n">
        <f aca="false">IF('situation financière annuelle'!D39="",K37,'situation financière annuelle'!D39+K37)</f>
        <v>480</v>
      </c>
      <c r="M37" s="198" t="n">
        <f aca="false">L37</f>
        <v>480</v>
      </c>
    </row>
    <row r="38" customFormat="false" ht="16" hidden="false" customHeight="false" outlineLevel="0" collapsed="false">
      <c r="A38" s="175" t="s">
        <v>214</v>
      </c>
      <c r="B38" s="227" t="s">
        <v>215</v>
      </c>
      <c r="C38" s="227"/>
      <c r="D38" s="213"/>
      <c r="E38" s="213"/>
      <c r="F38" s="213"/>
      <c r="G38" s="213"/>
      <c r="H38" s="213"/>
      <c r="I38" s="213"/>
      <c r="J38" s="213"/>
      <c r="K38" s="198" t="n">
        <f aca="false">SUM(D38:J38)</f>
        <v>0</v>
      </c>
      <c r="L38" s="198" t="n">
        <f aca="false">IF('situation financière annuelle'!D40="",K38,'situation financière annuelle'!D40+K38)</f>
        <v>0</v>
      </c>
      <c r="M38" s="198" t="n">
        <f aca="false">L38</f>
        <v>0</v>
      </c>
    </row>
    <row r="39" customFormat="false" ht="16" hidden="false" customHeight="false" outlineLevel="0" collapsed="false">
      <c r="A39" s="175" t="s">
        <v>216</v>
      </c>
      <c r="B39" s="226" t="s">
        <v>217</v>
      </c>
      <c r="C39" s="226"/>
      <c r="D39" s="213"/>
      <c r="E39" s="213"/>
      <c r="F39" s="213"/>
      <c r="G39" s="213"/>
      <c r="H39" s="213"/>
      <c r="I39" s="213"/>
      <c r="J39" s="213"/>
      <c r="K39" s="198" t="n">
        <f aca="false">SUM(D39:J39)</f>
        <v>0</v>
      </c>
      <c r="L39" s="198" t="n">
        <f aca="false">IF('situation financière annuelle'!D41="",K39,'situation financière annuelle'!D41+K39)</f>
        <v>988.1</v>
      </c>
      <c r="M39" s="198" t="n">
        <f aca="false">L39</f>
        <v>988.1</v>
      </c>
    </row>
    <row r="40" customFormat="false" ht="17" hidden="false" customHeight="false" outlineLevel="0" collapsed="false">
      <c r="A40" s="175" t="s">
        <v>218</v>
      </c>
      <c r="B40" s="218" t="s">
        <v>187</v>
      </c>
      <c r="C40" s="218"/>
      <c r="D40" s="213"/>
      <c r="E40" s="213"/>
      <c r="F40" s="213"/>
      <c r="G40" s="213"/>
      <c r="H40" s="213"/>
      <c r="I40" s="213"/>
      <c r="J40" s="213"/>
      <c r="K40" s="198" t="n">
        <f aca="false">SUM(D40:J40)</f>
        <v>0</v>
      </c>
      <c r="L40" s="198" t="n">
        <f aca="false">IF('situation financière annuelle'!D42="",K40,'situation financière annuelle'!D42+K40)</f>
        <v>0</v>
      </c>
      <c r="M40" s="198" t="n">
        <f aca="false">L40-L21</f>
        <v>0</v>
      </c>
    </row>
    <row r="41" customFormat="false" ht="16" hidden="false" customHeight="false" outlineLevel="0" collapsed="false">
      <c r="A41" s="175" t="s">
        <v>219</v>
      </c>
      <c r="B41" s="227" t="s">
        <v>220</v>
      </c>
      <c r="C41" s="227"/>
      <c r="D41" s="213"/>
      <c r="E41" s="213"/>
      <c r="F41" s="213"/>
      <c r="G41" s="213"/>
      <c r="H41" s="213"/>
      <c r="I41" s="213"/>
      <c r="J41" s="213"/>
      <c r="K41" s="198" t="n">
        <f aca="false">SUM(D41:J41)</f>
        <v>0</v>
      </c>
      <c r="L41" s="198" t="n">
        <f aca="false">IF('situation financière annuelle'!D43="",K41,'situation financière annuelle'!D43+K41)</f>
        <v>0</v>
      </c>
      <c r="M41" s="198" t="n">
        <f aca="false">L41</f>
        <v>0</v>
      </c>
    </row>
    <row r="42" customFormat="false" ht="17" hidden="false" customHeight="false" outlineLevel="0" collapsed="false">
      <c r="A42" s="175" t="s">
        <v>221</v>
      </c>
      <c r="B42" s="218" t="s">
        <v>222</v>
      </c>
      <c r="C42" s="218"/>
      <c r="D42" s="213"/>
      <c r="E42" s="213"/>
      <c r="F42" s="213"/>
      <c r="G42" s="213"/>
      <c r="H42" s="213"/>
      <c r="I42" s="213"/>
      <c r="J42" s="213"/>
      <c r="K42" s="198" t="n">
        <f aca="false">SUM(D42:J42)</f>
        <v>0</v>
      </c>
      <c r="L42" s="198" t="n">
        <f aca="false">IF('situation financière annuelle'!D44="",K42,'situation financière annuelle'!D44+K42)</f>
        <v>3626</v>
      </c>
      <c r="M42" s="198" t="n">
        <f aca="false">L42</f>
        <v>3626</v>
      </c>
    </row>
    <row r="43" customFormat="false" ht="16" hidden="false" customHeight="true" outlineLevel="0" collapsed="false">
      <c r="A43" s="175" t="s">
        <v>223</v>
      </c>
      <c r="B43" s="225" t="s">
        <v>224</v>
      </c>
      <c r="C43" s="225"/>
      <c r="D43" s="217"/>
      <c r="E43" s="217"/>
      <c r="F43" s="217"/>
      <c r="G43" s="217"/>
      <c r="H43" s="217"/>
      <c r="I43" s="217"/>
      <c r="J43" s="217"/>
      <c r="K43" s="217"/>
      <c r="L43" s="198" t="n">
        <f aca="false">IF('situation financière annuelle'!D45="",K43,'situation financière annuelle'!D45+K43)</f>
        <v>0</v>
      </c>
      <c r="M43" s="198" t="n">
        <f aca="false">L43-K9-K14</f>
        <v>0</v>
      </c>
    </row>
    <row r="44" customFormat="false" ht="16" hidden="false" customHeight="false" outlineLevel="0" collapsed="false">
      <c r="A44" s="175"/>
      <c r="B44" s="47"/>
      <c r="H44" s="219" t="s">
        <v>251</v>
      </c>
      <c r="I44" s="219"/>
      <c r="J44" s="219"/>
      <c r="K44" s="220" t="n">
        <f aca="false">SUM(K28:K42)</f>
        <v>0</v>
      </c>
    </row>
    <row r="45" customFormat="false" ht="15" hidden="false" customHeight="false" outlineLevel="0" collapsed="false">
      <c r="A45" s="228" t="s">
        <v>252</v>
      </c>
      <c r="B45" s="228"/>
      <c r="C45" s="229" t="n">
        <f aca="false">C2</f>
        <v>2022</v>
      </c>
      <c r="D45" s="230" t="n">
        <f aca="false">SUM(D28:D43)</f>
        <v>0</v>
      </c>
      <c r="E45" s="230" t="n">
        <f aca="false">SUM(E28:E43)</f>
        <v>0</v>
      </c>
      <c r="F45" s="230" t="n">
        <f aca="false">SUM(F28:F43)</f>
        <v>0</v>
      </c>
      <c r="G45" s="230" t="n">
        <f aca="false">SUM(G28:G43)</f>
        <v>0</v>
      </c>
      <c r="H45" s="230" t="n">
        <f aca="false">SUM(H28:H43)</f>
        <v>0</v>
      </c>
      <c r="I45" s="230" t="n">
        <f aca="false">SUM(I28:I43)</f>
        <v>0</v>
      </c>
      <c r="J45" s="230" t="n">
        <f aca="false">SUM(J28:J43)</f>
        <v>0</v>
      </c>
      <c r="K45" s="230" t="n">
        <f aca="false">SUM(K28:K43)</f>
        <v>0</v>
      </c>
      <c r="L45" s="230" t="n">
        <f aca="false">SUM(L28:L43)</f>
        <v>5879.05</v>
      </c>
      <c r="M45" s="230" t="n">
        <f aca="false">SUM(M28:M43)</f>
        <v>5879.05</v>
      </c>
    </row>
    <row r="46" customFormat="false" ht="16" hidden="false" customHeight="false" outlineLevel="0" collapsed="false">
      <c r="A46" s="231" t="s">
        <v>253</v>
      </c>
      <c r="B46" s="231"/>
      <c r="C46" s="170" t="n">
        <f aca="false">C45</f>
        <v>2022</v>
      </c>
      <c r="D46" s="232" t="n">
        <f aca="false">ROUND(D6+D25-D45,2)</f>
        <v>0</v>
      </c>
      <c r="E46" s="232" t="n">
        <f aca="false">ROUND(E6+E25-E45,2)</f>
        <v>0</v>
      </c>
      <c r="F46" s="232" t="n">
        <f aca="false">ROUND(F6+F25-F45,2)</f>
        <v>0</v>
      </c>
      <c r="G46" s="232" t="n">
        <f aca="false">ROUND(G6+G25-G45,2)</f>
        <v>0</v>
      </c>
      <c r="H46" s="232" t="n">
        <f aca="false">ROUND(H6+H25-H45,2)</f>
        <v>0</v>
      </c>
      <c r="I46" s="232" t="n">
        <f aca="false">ROUND(I6+I25-I45,2)</f>
        <v>0</v>
      </c>
      <c r="J46" s="232" t="n">
        <f aca="false">ROUND(J6+J25-J45,2)</f>
        <v>0</v>
      </c>
      <c r="K46" s="232" t="n">
        <f aca="false">ROUND(K6+K25-K45,2)</f>
        <v>0</v>
      </c>
      <c r="L46" s="232" t="n">
        <f aca="false">ROUND(L6+L25-L45,2)</f>
        <v>12761.28</v>
      </c>
      <c r="M46" s="232" t="n">
        <f aca="false">ROUND(M6+M25-M45,2)</f>
        <v>12761.28</v>
      </c>
    </row>
    <row r="47" customFormat="false" ht="16" hidden="false" customHeight="false" outlineLevel="0" collapsed="false">
      <c r="A47" s="233"/>
      <c r="B47" s="234"/>
      <c r="C47" s="235"/>
    </row>
    <row r="48" customFormat="false" ht="16" hidden="false" customHeight="false" outlineLevel="0" collapsed="false">
      <c r="A48" s="175" t="s">
        <v>227</v>
      </c>
      <c r="B48" s="32" t="s">
        <v>254</v>
      </c>
      <c r="D48" s="213"/>
      <c r="E48" s="213"/>
      <c r="F48" s="213"/>
      <c r="G48" s="213"/>
      <c r="H48" s="213"/>
      <c r="I48" s="213"/>
      <c r="J48" s="213"/>
      <c r="K48" s="198" t="n">
        <f aca="false">SUM(D48:J48)</f>
        <v>0</v>
      </c>
      <c r="L48" s="198" t="n">
        <f aca="false">'situation financière annuelle'!D51+K48</f>
        <v>0</v>
      </c>
      <c r="M48" s="198" t="n">
        <f aca="false">L48</f>
        <v>0</v>
      </c>
    </row>
    <row r="49" customFormat="false" ht="16" hidden="false" customHeight="false" outlineLevel="0" collapsed="false">
      <c r="A49" s="175" t="s">
        <v>229</v>
      </c>
      <c r="B49" s="32" t="s">
        <v>255</v>
      </c>
      <c r="D49" s="213"/>
      <c r="E49" s="213"/>
      <c r="F49" s="213"/>
      <c r="G49" s="213"/>
      <c r="H49" s="213"/>
      <c r="I49" s="213"/>
      <c r="J49" s="213"/>
      <c r="K49" s="198" t="n">
        <f aca="false">SUM(D49:J49)</f>
        <v>0</v>
      </c>
      <c r="L49" s="198" t="n">
        <f aca="false">'situation financière annuelle'!D52+K49</f>
        <v>12761.28</v>
      </c>
      <c r="M49" s="198" t="n">
        <f aca="false">L49</f>
        <v>12761.28</v>
      </c>
    </row>
    <row r="50" customFormat="false" ht="16" hidden="false" customHeight="false" outlineLevel="0" collapsed="false">
      <c r="A50" s="175"/>
      <c r="B50" s="32"/>
    </row>
    <row r="51" customFormat="false" ht="16" hidden="false" customHeight="false" outlineLevel="0" collapsed="false">
      <c r="A51" s="176" t="s">
        <v>256</v>
      </c>
      <c r="B51" s="176"/>
      <c r="C51" s="236" t="n">
        <f aca="false">C2</f>
        <v>2022</v>
      </c>
      <c r="D51" s="237" t="n">
        <f aca="false">ROUND(D48+D49,2)</f>
        <v>0</v>
      </c>
      <c r="E51" s="237" t="n">
        <f aca="false">ROUND(E48+E49,2)</f>
        <v>0</v>
      </c>
      <c r="F51" s="237" t="n">
        <f aca="false">ROUND(F48+F49,2)</f>
        <v>0</v>
      </c>
      <c r="G51" s="237" t="n">
        <f aca="false">ROUND(G48+G49,2)</f>
        <v>0</v>
      </c>
      <c r="H51" s="237" t="n">
        <f aca="false">ROUND(H48+H49,2)</f>
        <v>0</v>
      </c>
      <c r="I51" s="237" t="n">
        <f aca="false">ROUND(I48+I49,2)</f>
        <v>0</v>
      </c>
      <c r="J51" s="237" t="n">
        <f aca="false">ROUND(J48+J49,2)</f>
        <v>0</v>
      </c>
      <c r="K51" s="237" t="n">
        <f aca="false">ROUND(K48+K49,2)</f>
        <v>0</v>
      </c>
      <c r="L51" s="237" t="n">
        <f aca="false">ROUND(L48+L49,2)</f>
        <v>12761.28</v>
      </c>
      <c r="M51" s="237" t="n">
        <f aca="false">ROUND(M48+M49,2)</f>
        <v>12761.28</v>
      </c>
    </row>
    <row r="52" customFormat="false" ht="16" hidden="false" customHeight="false" outlineLevel="0" collapsed="false">
      <c r="A52" s="238" t="s">
        <v>102</v>
      </c>
      <c r="B52" s="238"/>
    </row>
    <row r="53" customFormat="false" ht="17" hidden="false" customHeight="false" outlineLevel="0" collapsed="false">
      <c r="A53" s="196" t="s">
        <v>233</v>
      </c>
      <c r="B53" s="214" t="s">
        <v>234</v>
      </c>
      <c r="D53" s="213"/>
      <c r="E53" s="213"/>
      <c r="F53" s="213"/>
      <c r="G53" s="213"/>
      <c r="H53" s="213"/>
      <c r="I53" s="213"/>
      <c r="J53" s="213"/>
      <c r="K53" s="198" t="n">
        <f aca="false">SUM(D53:J53)</f>
        <v>0</v>
      </c>
      <c r="L53" s="198" t="n">
        <f aca="false">'situation financière annuelle'!D58+K53</f>
        <v>0</v>
      </c>
      <c r="M53" s="198" t="n">
        <f aca="false">L53</f>
        <v>0</v>
      </c>
    </row>
    <row r="54" customFormat="false" ht="17" hidden="false" customHeight="false" outlineLevel="0" collapsed="false">
      <c r="A54" s="196" t="s">
        <v>235</v>
      </c>
      <c r="B54" s="214" t="s">
        <v>236</v>
      </c>
      <c r="D54" s="213"/>
      <c r="E54" s="213"/>
      <c r="F54" s="213"/>
      <c r="G54" s="213"/>
      <c r="H54" s="213"/>
      <c r="I54" s="213"/>
      <c r="J54" s="213"/>
      <c r="K54" s="198" t="n">
        <f aca="false">SUM(D54:J54)</f>
        <v>0</v>
      </c>
      <c r="L54" s="198" t="n">
        <f aca="false">'situation financière annuelle'!D59+K54</f>
        <v>0</v>
      </c>
      <c r="M54" s="198" t="n">
        <f aca="false">L54</f>
        <v>0</v>
      </c>
    </row>
    <row r="56" customFormat="false" ht="18" hidden="false" customHeight="true" outlineLevel="0" collapsed="false">
      <c r="A56" s="239"/>
      <c r="B56" s="240" t="s">
        <v>117</v>
      </c>
      <c r="C56" s="241" t="n">
        <f aca="false">C2</f>
        <v>2022</v>
      </c>
      <c r="D56" s="242" t="n">
        <f aca="false">D51-D53+D54</f>
        <v>0</v>
      </c>
      <c r="E56" s="242" t="n">
        <f aca="false">E51-E53+E54</f>
        <v>0</v>
      </c>
      <c r="F56" s="242" t="n">
        <f aca="false">F51-F53+F54</f>
        <v>0</v>
      </c>
      <c r="G56" s="242" t="n">
        <f aca="false">G51-G53+G54</f>
        <v>0</v>
      </c>
      <c r="H56" s="242" t="n">
        <f aca="false">H51-H53+H54</f>
        <v>0</v>
      </c>
      <c r="I56" s="242" t="n">
        <f aca="false">I51-I53+I54</f>
        <v>0</v>
      </c>
      <c r="J56" s="242" t="n">
        <f aca="false">J51-J53+J54</f>
        <v>0</v>
      </c>
      <c r="K56" s="242" t="n">
        <f aca="false">K51-K53+K54</f>
        <v>0</v>
      </c>
      <c r="L56" s="242" t="n">
        <f aca="false">L51-L53+L54</f>
        <v>12761.28</v>
      </c>
      <c r="M56" s="242" t="n">
        <f aca="false">M51-M53+M54</f>
        <v>12761.28</v>
      </c>
    </row>
    <row r="57" customFormat="false" ht="18" hidden="false" customHeight="true" outlineLevel="0" collapsed="false">
      <c r="B57" s="243"/>
      <c r="C57" s="139"/>
    </row>
    <row r="58" customFormat="false" ht="16" hidden="false" customHeight="false" outlineLevel="0" collapsed="false">
      <c r="B58" s="244" t="s">
        <v>257</v>
      </c>
    </row>
    <row r="59" customFormat="false" ht="16" hidden="false" customHeight="false" outlineLevel="0" collapsed="false">
      <c r="B59" s="244"/>
    </row>
    <row r="60" customFormat="false" ht="15" hidden="false" customHeight="false" outlineLevel="0" collapsed="false">
      <c r="A60" s="245" t="s">
        <v>258</v>
      </c>
      <c r="B60" s="245"/>
      <c r="C60" s="245"/>
      <c r="D60" s="246" t="str">
        <f aca="false">IF(D51=D46,"OUI","NON")</f>
        <v>OUI</v>
      </c>
      <c r="E60" s="246" t="str">
        <f aca="false">IF(E51=E46,"OUI","NON")</f>
        <v>OUI</v>
      </c>
      <c r="F60" s="246" t="str">
        <f aca="false">IF(F51=F46,"OUI","NON")</f>
        <v>OUI</v>
      </c>
      <c r="G60" s="246" t="str">
        <f aca="false">IF(G51=G46,"OUI","NON")</f>
        <v>OUI</v>
      </c>
      <c r="H60" s="246" t="str">
        <f aca="false">IF(H51=H46,"OUI","NON")</f>
        <v>OUI</v>
      </c>
      <c r="I60" s="246" t="str">
        <f aca="false">IF(I51=I46,"OUI","NON")</f>
        <v>OUI</v>
      </c>
      <c r="J60" s="246" t="str">
        <f aca="false">IF(J51=J46,"OUI","NON")</f>
        <v>OUI</v>
      </c>
    </row>
    <row r="61" customFormat="false" ht="29.25" hidden="false" customHeight="true" outlineLevel="0" collapsed="false">
      <c r="A61" s="247" t="s">
        <v>259</v>
      </c>
      <c r="B61" s="247"/>
      <c r="C61" s="247"/>
      <c r="D61" s="248" t="str">
        <f aca="false">IF(M43=0,"OUI","NON")</f>
        <v>OUI</v>
      </c>
      <c r="E61" s="249"/>
      <c r="F61" s="249"/>
      <c r="G61" s="249"/>
      <c r="H61" s="249"/>
      <c r="I61" s="249"/>
      <c r="J61" s="249"/>
    </row>
    <row r="62" customFormat="false" ht="15" hidden="false" customHeight="false" outlineLevel="0" collapsed="false">
      <c r="A62" s="250" t="s">
        <v>260</v>
      </c>
      <c r="B62" s="250"/>
      <c r="C62" s="250"/>
      <c r="D62" s="251" t="str">
        <f aca="false">IF(M40=0,"OUI","NON")</f>
        <v>OUI</v>
      </c>
    </row>
    <row r="63" customFormat="false" ht="15" hidden="false" customHeight="false" outlineLevel="0" collapsed="false">
      <c r="A63" s="250" t="s">
        <v>261</v>
      </c>
      <c r="B63" s="250"/>
      <c r="C63" s="250"/>
      <c r="D63" s="251" t="str">
        <f aca="false">IF(M33=0,"OUI","NON")</f>
        <v>OUI</v>
      </c>
    </row>
    <row r="64" customFormat="false" ht="15" hidden="false" customHeight="false" outlineLevel="0" collapsed="false">
      <c r="A64" s="250" t="s">
        <v>262</v>
      </c>
      <c r="B64" s="250"/>
      <c r="C64" s="250"/>
      <c r="D64" s="251" t="str">
        <f aca="false">IF(M34=0,"OUI","NON")</f>
        <v>OUI</v>
      </c>
    </row>
    <row r="65" customFormat="false" ht="15" hidden="false" customHeight="false" outlineLevel="0" collapsed="false">
      <c r="A65" s="252" t="s">
        <v>263</v>
      </c>
      <c r="B65" s="252"/>
      <c r="C65" s="252"/>
      <c r="D65" s="251" t="str">
        <f aca="false">IF(M35=0,"OUI","NON")</f>
        <v>OUI</v>
      </c>
    </row>
  </sheetData>
  <sheetProtection sheet="true" password="cc0b" selectLockedCells="true"/>
  <mergeCells count="23">
    <mergeCell ref="A4:B4"/>
    <mergeCell ref="A6:B6"/>
    <mergeCell ref="B12:C12"/>
    <mergeCell ref="H24:J24"/>
    <mergeCell ref="A25:B25"/>
    <mergeCell ref="B29:C29"/>
    <mergeCell ref="B30:C30"/>
    <mergeCell ref="B35:C35"/>
    <mergeCell ref="B36:C36"/>
    <mergeCell ref="B37:C37"/>
    <mergeCell ref="B39:C39"/>
    <mergeCell ref="B43:C43"/>
    <mergeCell ref="H44:J44"/>
    <mergeCell ref="A45:B45"/>
    <mergeCell ref="A46:B46"/>
    <mergeCell ref="A51:B51"/>
    <mergeCell ref="A52:B52"/>
    <mergeCell ref="A60:C60"/>
    <mergeCell ref="A61:C61"/>
    <mergeCell ref="A62:C62"/>
    <mergeCell ref="A63:C63"/>
    <mergeCell ref="A64:C64"/>
    <mergeCell ref="A65:C65"/>
  </mergeCells>
  <conditionalFormatting sqref="D60:J60">
    <cfRule type="containsText" priority="2" operator="containsText" aboveAverage="0" equalAverage="0" bottom="0" percent="0" rank="0" text="OUI" dxfId="13">
      <formula>NOT(ISERROR(SEARCH("OUI",D60)))</formula>
    </cfRule>
  </conditionalFormatting>
  <conditionalFormatting sqref="D60:J60">
    <cfRule type="containsText" priority="3" operator="containsText" aboveAverage="0" equalAverage="0" bottom="0" percent="0" rank="0" text="NON" dxfId="14">
      <formula>NOT(ISERROR(SEARCH("NON",D60)))</formula>
    </cfRule>
  </conditionalFormatting>
  <conditionalFormatting sqref="D61:D65">
    <cfRule type="containsText" priority="4" operator="containsText" aboveAverage="0" equalAverage="0" bottom="0" percent="0" rank="0" text="NON" dxfId="15">
      <formula>NOT(ISERROR(SEARCH("NON",D61)))</formula>
    </cfRule>
    <cfRule type="containsText" priority="5" operator="containsText" aboveAverage="0" equalAverage="0" bottom="0" percent="0" rank="0" text="OUI" dxfId="16">
      <formula>NOT(ISERROR(SEARCH("OUI",D61)))</formula>
    </cfRule>
  </conditionalFormatting>
  <printOptions headings="false" gridLines="false" gridLinesSet="true" horizontalCentered="true" verticalCentered="true"/>
  <pageMargins left="0.118055555555556" right="0.118055555555556" top="0.157638888888889" bottom="0.157638888888889" header="0.511805555555555" footer="0.511805555555555"/>
  <pageSetup paperSize="9" scale="80"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25"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3984375" defaultRowHeight="15"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LibreOffice/7.1.5.2$Windows_X86_64 LibreOffice_project/85f04e9f809797b8199d13c421bd8a2b025d52b5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2006-09-12T15:06:44Z</dcterms:created>
  <dc:creator/>
  <dc:description/>
  <dc:language>fr-FR</dc:language>
  <cp:lastModifiedBy/>
  <cp:lastPrinted>2011-02-17T15:11:18Z</cp:lastPrinted>
  <dcterms:modified xsi:type="dcterms:W3CDTF">2023-02-06T20:18:14Z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